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540" windowWidth="15480" windowHeight="7785" tabRatio="604" activeTab="0"/>
  </bookViews>
  <sheets>
    <sheet name="Biweekly" sheetId="1" r:id="rId1"/>
  </sheets>
  <definedNames>
    <definedName name="_xlnm.Print_Area" localSheetId="0">'Biweekly'!$A$1:$O$94</definedName>
    <definedName name="_xlnm.Print_Titles" localSheetId="0">'Biweekly'!$1:$3</definedName>
  </definedNames>
  <calcPr fullCalcOnLoad="1"/>
</workbook>
</file>

<file path=xl/sharedStrings.xml><?xml version="1.0" encoding="utf-8"?>
<sst xmlns="http://schemas.openxmlformats.org/spreadsheetml/2006/main" count="170" uniqueCount="136">
  <si>
    <t>S</t>
  </si>
  <si>
    <t>M</t>
  </si>
  <si>
    <t xml:space="preserve">Federal </t>
  </si>
  <si>
    <t xml:space="preserve">State </t>
  </si>
  <si>
    <t>Income</t>
  </si>
  <si>
    <t>Anthem Blue Northeast</t>
  </si>
  <si>
    <t>Anthem Blue Southeast</t>
  </si>
  <si>
    <t>HealthPartners</t>
  </si>
  <si>
    <t>Humana - Eastern</t>
  </si>
  <si>
    <t>Humana - Western</t>
  </si>
  <si>
    <t>Physicians Plus</t>
  </si>
  <si>
    <t>Security Health Plan</t>
  </si>
  <si>
    <t>Unity - Community</t>
  </si>
  <si>
    <t>Income Taxes</t>
  </si>
  <si>
    <t>Taxes</t>
  </si>
  <si>
    <t>a)  Employee has no taxable fringe benefits, such as the imputed income on life insurance.</t>
  </si>
  <si>
    <t>Annualized</t>
  </si>
  <si>
    <t>State Taxable</t>
  </si>
  <si>
    <t># of Pay</t>
  </si>
  <si>
    <t>Periods</t>
  </si>
  <si>
    <t>Amount</t>
  </si>
  <si>
    <t>Yes</t>
  </si>
  <si>
    <t>No</t>
  </si>
  <si>
    <t>**READ NOTES BEFORE USING CALCULATOR**</t>
  </si>
  <si>
    <t>State W/H</t>
  </si>
  <si>
    <t xml:space="preserve">State Deduction </t>
  </si>
  <si>
    <t>Biweekly Imputed Income Calculator</t>
  </si>
  <si>
    <t xml:space="preserve">Change Federal </t>
  </si>
  <si>
    <t>Income Taxes W/H</t>
  </si>
  <si>
    <t>Change State</t>
  </si>
  <si>
    <t>Change SOC SEC</t>
  </si>
  <si>
    <t xml:space="preserve"> Taxes W/H</t>
  </si>
  <si>
    <t>Withholdings</t>
  </si>
  <si>
    <t>1)  Are you considering adding a non-tax dependent to your health insurance coverage?</t>
  </si>
  <si>
    <t>Response:</t>
  </si>
  <si>
    <t>If yes, within the box below, select either "1" or "2".  Select 1 if you are adding one non-tax dependent to coverage.  If adding more than 1 non-tax dependent to coverage, select 2.  If the answer above is no or you would like to remove all non-tax dependents, select "0".</t>
  </si>
  <si>
    <t>The following amounts are estimates:</t>
  </si>
  <si>
    <t xml:space="preserve"> - Represents an input field</t>
  </si>
  <si>
    <t>Total Change in</t>
  </si>
  <si>
    <t>NT</t>
  </si>
  <si>
    <t>-WO</t>
  </si>
  <si>
    <t>EXEMPT</t>
  </si>
  <si>
    <t>u</t>
  </si>
  <si>
    <t></t>
  </si>
  <si>
    <t></t>
  </si>
  <si>
    <t></t>
  </si>
  <si>
    <t></t>
  </si>
  <si>
    <t></t>
  </si>
  <si>
    <t></t>
  </si>
  <si>
    <t></t>
  </si>
  <si>
    <t></t>
  </si>
  <si>
    <t></t>
  </si>
  <si>
    <t>Tax Bracket</t>
  </si>
  <si>
    <t># of Non-tax Dependents, excluding adult children</t>
  </si>
  <si>
    <t xml:space="preserve">Federal Taxable </t>
  </si>
  <si>
    <t>Add:  Federal</t>
  </si>
  <si>
    <t>Imputed Income</t>
  </si>
  <si>
    <t>Add:  State</t>
  </si>
  <si>
    <t xml:space="preserve">State Taxable </t>
  </si>
  <si>
    <r>
      <t>Note 1</t>
    </r>
    <r>
      <rPr>
        <sz val="12"/>
        <rFont val="Arial"/>
        <family val="2"/>
      </rPr>
      <t>:  Excluding Craftworkers, this calculator can be used by U.S. Citizens and Resident Aliens with no tax treaty benefits.</t>
    </r>
  </si>
  <si>
    <r>
      <t>Note 3</t>
    </r>
    <r>
      <rPr>
        <sz val="12"/>
        <rFont val="Arial"/>
        <family val="2"/>
      </rPr>
      <t>:  This calculator is to be used as an "estimate" of tax withholdings and may differ from actual withholdings.</t>
    </r>
  </si>
  <si>
    <r>
      <t>Note 4</t>
    </r>
    <r>
      <rPr>
        <sz val="12"/>
        <rFont val="Arial"/>
        <family val="2"/>
      </rPr>
      <t>:  This calculator assumes the following:</t>
    </r>
  </si>
  <si>
    <r>
      <t>Note 5</t>
    </r>
    <r>
      <rPr>
        <sz val="12"/>
        <rFont val="Arial"/>
        <family val="2"/>
      </rPr>
      <t>:  The following is a list of possible "pre-tax" deductions:</t>
    </r>
  </si>
  <si>
    <r>
      <t>Note 10</t>
    </r>
    <r>
      <rPr>
        <sz val="12"/>
        <rFont val="Arial"/>
        <family val="2"/>
      </rPr>
      <t>:  If you do not have any other pre-tax deductions, enter "0" in the Other Pre-tax Deductions box.</t>
    </r>
  </si>
  <si>
    <r>
      <t>Note 2</t>
    </r>
    <r>
      <rPr>
        <sz val="12"/>
        <rFont val="Arial"/>
        <family val="2"/>
      </rPr>
      <t>:  To clear the contents of a cell, right-click on the cell and select "clear contents."</t>
    </r>
  </si>
  <si>
    <r>
      <t>Note 9</t>
    </r>
    <r>
      <rPr>
        <sz val="12"/>
        <rFont val="Arial"/>
        <family val="2"/>
      </rPr>
      <t>:  Imputed income will only impact the payroll that has the health insurance deduction.  For Classified employees, this would normally be the "A" paycheck.  Please use your latest earnings statement that has the health insurance deduction when using the calculator to estimate the tax implications from non-tax dependent imputed income.</t>
    </r>
  </si>
  <si>
    <t>Employees are still required to pay State Income taxes based on the fair market value of the child's coverage if the child is considered a non-tax dependent for health insurance purposes. Employees are required to pay Federal Income, State Income, Social Security and Medicare taxes based on the fair market value of the child's coverage during the calendar year in which the child turns 27 if the child is considered a non-tax dependent for health insurance purposes.</t>
  </si>
  <si>
    <t>State Maintenance Plan (SMP)</t>
  </si>
  <si>
    <t>http://www.irs.gov/pub/irs-pdf/p501.pdf</t>
  </si>
  <si>
    <r>
      <t xml:space="preserve">Note 11:  </t>
    </r>
    <r>
      <rPr>
        <sz val="12"/>
        <rFont val="Arial"/>
        <family val="2"/>
      </rPr>
      <t>For individuals whose insurance coverage is switching from single to family coverage due to the addition of a non-tax dependent, please note your pre-tax deduction of the employee's portion of the premium will change.  The following web address will provide guidance on the pre-tax deduction impact of the coverage switch:</t>
    </r>
  </si>
  <si>
    <t>Single to Family Difference</t>
  </si>
  <si>
    <t>http://uwservice.wisc.edu/premiums/sgh-act10-calculator.php</t>
  </si>
  <si>
    <t xml:space="preserve">Change from </t>
  </si>
  <si>
    <t xml:space="preserve">Single to </t>
  </si>
  <si>
    <t>Family</t>
  </si>
  <si>
    <t>Fed OASDI/EE</t>
  </si>
  <si>
    <t>Fed MED/EE</t>
  </si>
  <si>
    <t></t>
  </si>
  <si>
    <t>Social Security</t>
  </si>
  <si>
    <t>Total Earnings</t>
  </si>
  <si>
    <t>State Marital Status</t>
  </si>
  <si>
    <t>TSA &amp;/or Wis Def. Comp. Deductions</t>
  </si>
  <si>
    <t>Federal Allowances</t>
  </si>
  <si>
    <t>State Allowances</t>
  </si>
  <si>
    <t>allowance</t>
  </si>
  <si>
    <t>Federal Marital Status</t>
  </si>
  <si>
    <t>Other Before-tax Deductions</t>
  </si>
  <si>
    <t>Federal Withholding</t>
  </si>
  <si>
    <t>State (IE WI) Withholding</t>
  </si>
  <si>
    <r>
      <t>Note 6</t>
    </r>
    <r>
      <rPr>
        <sz val="12"/>
        <rFont val="Arial"/>
        <family val="2"/>
      </rPr>
      <t>:  On an earnings statement, any additional federal or state income taxes withheld should be excluded from the Federal and State Withholding amounts.</t>
    </r>
  </si>
  <si>
    <r>
      <t>Note 8</t>
    </r>
    <r>
      <rPr>
        <sz val="12"/>
        <rFont val="Arial"/>
        <family val="2"/>
      </rPr>
      <t>:  If your earnings statement has an "EXEMPT" or "NT" for Federal or State Withholdings, then select that option from the pull-down listing for the appropriate tax allowance.  If you have a "-WO" selected for Federal or State Withholdings , then you are having a flat dollar amount withheld and that amount will not change.  However for this spreadsheet to do the calculations, you will need to select "-WO" from the drop down listing and the taxes will not be calculated for that allowance selection.</t>
    </r>
  </si>
  <si>
    <t>Federal Add'l Amt</t>
  </si>
  <si>
    <t>µ</t>
  </si>
  <si>
    <t>State Add'l Amt</t>
  </si>
  <si>
    <t>[</t>
  </si>
  <si>
    <t>Dean Health Insurance</t>
  </si>
  <si>
    <t>Dean Health Ins. - Prevea360</t>
  </si>
  <si>
    <t>GHC of Eau Claire</t>
  </si>
  <si>
    <t>GHC of South Central WI</t>
  </si>
  <si>
    <t>Gunderson Health Plan</t>
  </si>
  <si>
    <t>Health Tradition Health Plan</t>
  </si>
  <si>
    <t>Medical Associates Health Plan</t>
  </si>
  <si>
    <t>MercyCare Health Plans</t>
  </si>
  <si>
    <t>Network Health</t>
  </si>
  <si>
    <t>Standard Plan (PPP)</t>
  </si>
  <si>
    <t>United Healthcare</t>
  </si>
  <si>
    <t>Unity - UW Health</t>
  </si>
  <si>
    <t>WEA Trust PPO - East</t>
  </si>
  <si>
    <t>WEA Trust PPO - South Central</t>
  </si>
  <si>
    <t>allowances</t>
  </si>
  <si>
    <t>State W/H Allowance Amount…400?</t>
  </si>
  <si>
    <t>Social Security Taxes….02?</t>
  </si>
  <si>
    <t>State Income Taxes….9960 and 19910</t>
  </si>
  <si>
    <t>Pre-tax WRS</t>
  </si>
  <si>
    <t>m</t>
  </si>
  <si>
    <r>
      <rPr>
        <b/>
        <sz val="12"/>
        <rFont val="Arial"/>
        <family val="2"/>
      </rPr>
      <t xml:space="preserve">Note 12: </t>
    </r>
    <r>
      <rPr>
        <sz val="12"/>
        <rFont val="Arial"/>
        <family val="2"/>
      </rPr>
      <t xml:space="preserve"> Effective March 30, 2010, employees who cover an adult child who is considered a non-tax dependent for health insurance purposes, are no longer required to pay additional Federal Income, Social Security and Medicare taxes based on the fair market value of the child's coverage through the end of the calendar year in which the child turns 26. </t>
    </r>
  </si>
  <si>
    <r>
      <t xml:space="preserve">Note 7:  </t>
    </r>
    <r>
      <rPr>
        <sz val="12"/>
        <rFont val="Arial"/>
        <family val="2"/>
      </rPr>
      <t>A non-tax dependent is someone you cannot claim on your federal income tax return.  Alternatively, a non-tax dependent is someone that does not meet the Internal Revenue Service's (IRS) definition of a dependent.  The IRS defines a dependent as a person, other than you or your spouse, for whom you claim an allowance.  To be your dependent, a person must be your qualifying child (or your qualifying relative).  Consult IRS Publication 501 for tax dependent guidelines and tests, or speak with a tax advisor.  IRS Publication 501 can be found at the following web address:</t>
    </r>
  </si>
  <si>
    <t>UWSA link instead of Bus Serv</t>
  </si>
  <si>
    <t>For additional information on adult children, please read Note 12</t>
  </si>
  <si>
    <t>e) Commuter benefits</t>
  </si>
  <si>
    <t>g) Dental Wisconsin (Select Plan or Preferred Provider Plan)</t>
  </si>
  <si>
    <t>d) Employee Reimbursement Account (ERA)</t>
  </si>
  <si>
    <t>a) Health Insurance</t>
  </si>
  <si>
    <t>b) Vision Insurance</t>
  </si>
  <si>
    <t>c) Benefits+ (EPIC)</t>
  </si>
  <si>
    <t>f) Parking fees</t>
  </si>
  <si>
    <t>Arise Health Plan Northern</t>
  </si>
  <si>
    <t>Arise Health Plan Southeast</t>
  </si>
  <si>
    <t>WEA Trust PPO NW Chippewa Valley</t>
  </si>
  <si>
    <t>WEA Turst PPO NW Mayo Clinic</t>
  </si>
  <si>
    <t>b)  This calculator refers to Social Security wages and taxes, because that is what is listed on the employee earnings statement.  However, the amount listed on your earnings statement is a total of Social Security and Medicare tax withholding.  Many times you will also see FICA listed as a description, which is a term that incorporates both Social Security and Medicare together.  There is a Social Security maximum on wages for 2015 of $118,500.   There is no maximum for Medicare.</t>
  </si>
  <si>
    <t>http://www.etf.wi.gov/members/IYC2015/imputed-state-hdhp.pdf</t>
  </si>
  <si>
    <t>2)  From the following drop down list, select your health insurance provider:</t>
  </si>
  <si>
    <t>3)  For individuals whose insurance coverage is switching from single to family coverage due to the addition of a non-tax dependent, click on the following link, answer the questions within, and key the single to family difference for the "Old Rates" below:</t>
  </si>
  <si>
    <t>4)  Enter the following information from your most recent earnings statement that has your health insurance deduction (for Classified employees, this will normally be the "A" paycheck):</t>
  </si>
  <si>
    <t>01.26.2015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</si>
</sst>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0000000000000000"/>
  </numFmts>
  <fonts count="3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sz val="12"/>
      <color indexed="10"/>
      <name val="Arial"/>
      <family val="2"/>
    </font>
    <font>
      <b/>
      <sz val="12"/>
      <name val="Arial"/>
      <family val="2"/>
    </font>
    <font>
      <b/>
      <u val="single"/>
      <sz val="10"/>
      <color indexed="12"/>
      <name val="Arial"/>
      <family val="2"/>
    </font>
    <font>
      <b/>
      <sz val="10"/>
      <name val="Arial"/>
      <family val="2"/>
    </font>
    <font>
      <sz val="18"/>
      <name val="Wingdings 2"/>
      <family val="1"/>
    </font>
    <font>
      <sz val="18"/>
      <name val="Wingdings"/>
      <family val="0"/>
    </font>
    <font>
      <sz val="8"/>
      <name val="Tahoma"/>
      <family val="2"/>
    </font>
    <font>
      <b/>
      <sz val="12"/>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15">
    <xf numFmtId="0" fontId="0" fillId="0" borderId="0" xfId="0" applyAlignment="1">
      <alignment/>
    </xf>
    <xf numFmtId="0" fontId="4" fillId="0" borderId="0" xfId="0" applyFont="1" applyAlignment="1" applyProtection="1">
      <alignment horizontal="centerContinuous"/>
      <protection/>
    </xf>
    <xf numFmtId="0" fontId="0" fillId="0" borderId="0" xfId="0" applyAlignment="1" applyProtection="1">
      <alignment/>
      <protection/>
    </xf>
    <xf numFmtId="0" fontId="5" fillId="0" borderId="0" xfId="0" applyFont="1" applyAlignment="1" applyProtection="1">
      <alignment horizontal="centerContinuous"/>
      <protection/>
    </xf>
    <xf numFmtId="0" fontId="23" fillId="0" borderId="0" xfId="0" applyFont="1" applyAlignment="1" applyProtection="1">
      <alignment/>
      <protection/>
    </xf>
    <xf numFmtId="0" fontId="23"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locked="0"/>
    </xf>
    <xf numFmtId="0" fontId="23" fillId="0" borderId="0" xfId="0" applyFont="1" applyAlignment="1" applyProtection="1" quotePrefix="1">
      <alignment/>
      <protection/>
    </xf>
    <xf numFmtId="0" fontId="23" fillId="0" borderId="0" xfId="0" applyFont="1" applyFill="1" applyAlignment="1" applyProtection="1">
      <alignment/>
      <protection/>
    </xf>
    <xf numFmtId="0" fontId="23" fillId="0" borderId="0" xfId="0" applyFont="1" applyFill="1" applyBorder="1" applyAlignment="1" applyProtection="1">
      <alignment horizontal="center"/>
      <protection/>
    </xf>
    <xf numFmtId="0" fontId="23" fillId="24" borderId="10" xfId="0" applyFont="1" applyFill="1" applyBorder="1" applyAlignment="1" applyProtection="1">
      <alignment horizontal="center"/>
      <protection locked="0"/>
    </xf>
    <xf numFmtId="0" fontId="23"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39"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wrapText="1"/>
      <protection/>
    </xf>
    <xf numFmtId="3" fontId="23" fillId="24" borderId="10" xfId="0" applyNumberFormat="1" applyFont="1" applyFill="1" applyBorder="1" applyAlignment="1" applyProtection="1">
      <alignment horizontal="center"/>
      <protection locked="0"/>
    </xf>
    <xf numFmtId="4" fontId="23" fillId="24" borderId="1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xf>
    <xf numFmtId="0" fontId="23" fillId="0" borderId="0" xfId="0" applyFont="1" applyBorder="1" applyAlignment="1" applyProtection="1">
      <alignment horizontal="center"/>
      <protection/>
    </xf>
    <xf numFmtId="0" fontId="23" fillId="0" borderId="0" xfId="0" applyFont="1" applyAlignment="1" applyProtection="1">
      <alignment horizontal="center"/>
      <protection/>
    </xf>
    <xf numFmtId="0" fontId="23" fillId="0" borderId="11" xfId="0" applyFont="1" applyBorder="1" applyAlignment="1" applyProtection="1">
      <alignment horizontal="center"/>
      <protection/>
    </xf>
    <xf numFmtId="0" fontId="23" fillId="0" borderId="10" xfId="0" applyFont="1" applyBorder="1" applyAlignment="1" applyProtection="1">
      <alignment horizontal="center"/>
      <protection/>
    </xf>
    <xf numFmtId="39" fontId="23" fillId="0" borderId="10" xfId="0" applyNumberFormat="1" applyFont="1" applyFill="1" applyBorder="1" applyAlignment="1" applyProtection="1">
      <alignment horizontal="center"/>
      <protection/>
    </xf>
    <xf numFmtId="39" fontId="23" fillId="0" borderId="10" xfId="0" applyNumberFormat="1" applyFont="1" applyBorder="1" applyAlignment="1" applyProtection="1">
      <alignment horizontal="center"/>
      <protection/>
    </xf>
    <xf numFmtId="39" fontId="23" fillId="0" borderId="0" xfId="0" applyNumberFormat="1" applyFont="1" applyBorder="1" applyAlignment="1" applyProtection="1">
      <alignment horizontal="center"/>
      <protection/>
    </xf>
    <xf numFmtId="4" fontId="23" fillId="0" borderId="10" xfId="0" applyNumberFormat="1" applyFont="1" applyBorder="1" applyAlignment="1" applyProtection="1">
      <alignment horizontal="center"/>
      <protection/>
    </xf>
    <xf numFmtId="4" fontId="23" fillId="0" borderId="10" xfId="0" applyNumberFormat="1" applyFont="1" applyBorder="1" applyAlignment="1" applyProtection="1" quotePrefix="1">
      <alignment horizontal="center"/>
      <protection/>
    </xf>
    <xf numFmtId="39" fontId="25" fillId="0" borderId="0" xfId="0" applyNumberFormat="1" applyFont="1" applyFill="1" applyBorder="1" applyAlignment="1" applyProtection="1">
      <alignment horizontal="center"/>
      <protection/>
    </xf>
    <xf numFmtId="0" fontId="25" fillId="0" borderId="0" xfId="0" applyFont="1" applyFill="1" applyAlignment="1" applyProtection="1">
      <alignment/>
      <protection/>
    </xf>
    <xf numFmtId="4" fontId="25" fillId="0" borderId="0" xfId="0" applyNumberFormat="1" applyFont="1" applyFill="1" applyBorder="1" applyAlignment="1" applyProtection="1">
      <alignment horizontal="center"/>
      <protection/>
    </xf>
    <xf numFmtId="0" fontId="25" fillId="0" borderId="0" xfId="0" applyFont="1" applyAlignment="1" applyProtection="1">
      <alignment horizontal="center"/>
      <protection/>
    </xf>
    <xf numFmtId="4" fontId="25" fillId="0" borderId="11" xfId="0" applyNumberFormat="1" applyFont="1" applyFill="1" applyBorder="1" applyAlignment="1" applyProtection="1">
      <alignment horizontal="center"/>
      <protection/>
    </xf>
    <xf numFmtId="0" fontId="25" fillId="0" borderId="11" xfId="0" applyFont="1" applyBorder="1" applyAlignment="1" applyProtection="1">
      <alignment horizontal="center"/>
      <protection/>
    </xf>
    <xf numFmtId="4" fontId="25" fillId="0" borderId="0" xfId="0" applyNumberFormat="1" applyFont="1" applyFill="1" applyBorder="1" applyAlignment="1" applyProtection="1">
      <alignment/>
      <protection/>
    </xf>
    <xf numFmtId="4" fontId="25" fillId="0" borderId="10" xfId="0" applyNumberFormat="1" applyFont="1" applyFill="1" applyBorder="1" applyAlignment="1" applyProtection="1">
      <alignment horizontal="center"/>
      <protection/>
    </xf>
    <xf numFmtId="4" fontId="25" fillId="0" borderId="10" xfId="0" applyNumberFormat="1" applyFont="1" applyBorder="1" applyAlignment="1" applyProtection="1">
      <alignment horizontal="center"/>
      <protection/>
    </xf>
    <xf numFmtId="0" fontId="23" fillId="24" borderId="10" xfId="0" applyFont="1" applyFill="1" applyBorder="1" applyAlignment="1" applyProtection="1">
      <alignment/>
      <protection/>
    </xf>
    <xf numFmtId="0" fontId="24" fillId="0" borderId="0" xfId="0" applyFont="1" applyAlignment="1" applyProtection="1">
      <alignment horizontal="center"/>
      <protection/>
    </xf>
    <xf numFmtId="0" fontId="25" fillId="0" borderId="0" xfId="0" applyFont="1" applyAlignment="1" applyProtection="1">
      <alignment/>
      <protection/>
    </xf>
    <xf numFmtId="0" fontId="26" fillId="0" borderId="0" xfId="53" applyFont="1" applyAlignment="1" applyProtection="1">
      <alignment/>
      <protection/>
    </xf>
    <xf numFmtId="0" fontId="0" fillId="0" borderId="10" xfId="0" applyFont="1" applyBorder="1" applyAlignment="1" applyProtection="1" quotePrefix="1">
      <alignment horizontal="center"/>
      <protection/>
    </xf>
    <xf numFmtId="0" fontId="27" fillId="0" borderId="0" xfId="0" applyFont="1" applyAlignment="1" applyProtection="1">
      <alignment horizontal="center"/>
      <protection/>
    </xf>
    <xf numFmtId="0" fontId="27" fillId="0" borderId="0" xfId="0" applyFont="1" applyAlignment="1" applyProtection="1" quotePrefix="1">
      <alignment horizontal="center"/>
      <protection/>
    </xf>
    <xf numFmtId="0" fontId="28" fillId="0" borderId="0" xfId="0" applyFont="1" applyFill="1" applyAlignment="1" applyProtection="1">
      <alignment horizontal="left" vertical="center"/>
      <protection/>
    </xf>
    <xf numFmtId="0" fontId="29" fillId="0" borderId="0" xfId="0" applyFont="1" applyFill="1" applyAlignment="1" applyProtection="1">
      <alignment horizontal="left" vertical="center"/>
      <protection/>
    </xf>
    <xf numFmtId="0" fontId="23" fillId="0" borderId="0" xfId="0" applyFont="1" applyFill="1" applyAlignment="1" applyProtection="1" quotePrefix="1">
      <alignment/>
      <protection/>
    </xf>
    <xf numFmtId="9" fontId="23" fillId="0" borderId="0" xfId="0" applyNumberFormat="1" applyFont="1" applyAlignment="1" applyProtection="1">
      <alignment horizontal="center"/>
      <protection/>
    </xf>
    <xf numFmtId="43" fontId="23" fillId="0" borderId="0" xfId="0" applyNumberFormat="1" applyFont="1" applyAlignment="1" applyProtection="1">
      <alignment/>
      <protection/>
    </xf>
    <xf numFmtId="43" fontId="23" fillId="0" borderId="12" xfId="0" applyNumberFormat="1" applyFont="1" applyBorder="1" applyAlignment="1" applyProtection="1">
      <alignment/>
      <protection/>
    </xf>
    <xf numFmtId="0" fontId="23" fillId="0" borderId="0" xfId="0" applyFont="1" applyAlignment="1" applyProtection="1">
      <alignment horizontal="left"/>
      <protection/>
    </xf>
    <xf numFmtId="0" fontId="23" fillId="0" borderId="0" xfId="0" applyFont="1" applyFill="1" applyAlignment="1" applyProtection="1">
      <alignment horizontal="left" wrapText="1"/>
      <protection/>
    </xf>
    <xf numFmtId="0" fontId="25" fillId="0" borderId="0" xfId="0" applyFont="1" applyAlignment="1" applyProtection="1">
      <alignment/>
      <protection/>
    </xf>
    <xf numFmtId="0" fontId="23" fillId="0" borderId="0" xfId="0" applyFont="1" applyFill="1" applyAlignment="1" applyProtection="1">
      <alignment horizontal="left"/>
      <protection/>
    </xf>
    <xf numFmtId="0" fontId="25" fillId="0" borderId="0" xfId="0" applyFont="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protection/>
    </xf>
    <xf numFmtId="0" fontId="31" fillId="0" borderId="0" xfId="0" applyFont="1" applyBorder="1" applyAlignment="1" applyProtection="1">
      <alignment horizontal="center"/>
      <protection/>
    </xf>
    <xf numFmtId="0" fontId="23" fillId="0" borderId="0" xfId="0" applyFont="1" applyBorder="1" applyAlignment="1" applyProtection="1">
      <alignment/>
      <protection/>
    </xf>
    <xf numFmtId="0" fontId="31" fillId="0" borderId="0" xfId="0" applyFont="1" applyBorder="1" applyAlignment="1" applyProtection="1">
      <alignment/>
      <protection/>
    </xf>
    <xf numFmtId="0" fontId="23" fillId="0" borderId="0" xfId="0" applyFont="1" applyBorder="1" applyAlignment="1" applyProtection="1">
      <alignment/>
      <protection/>
    </xf>
    <xf numFmtId="0" fontId="0" fillId="0" borderId="0" xfId="0" applyAlignment="1">
      <alignment wrapText="1"/>
    </xf>
    <xf numFmtId="0" fontId="0" fillId="0" borderId="0" xfId="0" applyFill="1" applyAlignment="1">
      <alignment wrapText="1"/>
    </xf>
    <xf numFmtId="43" fontId="0" fillId="0" borderId="0" xfId="0" applyNumberFormat="1" applyFill="1" applyBorder="1" applyAlignment="1" applyProtection="1">
      <alignment wrapText="1"/>
      <protection locked="0"/>
    </xf>
    <xf numFmtId="0" fontId="23" fillId="0" borderId="0" xfId="0" applyFont="1" applyFill="1" applyAlignment="1" applyProtection="1">
      <alignment horizontal="left"/>
      <protection/>
    </xf>
    <xf numFmtId="43" fontId="23" fillId="25" borderId="10" xfId="0" applyNumberFormat="1" applyFont="1" applyFill="1" applyBorder="1" applyAlignment="1" applyProtection="1">
      <alignment wrapText="1"/>
      <protection locked="0"/>
    </xf>
    <xf numFmtId="0" fontId="0" fillId="0" borderId="0" xfId="60">
      <alignment/>
      <protection/>
    </xf>
    <xf numFmtId="0" fontId="23" fillId="0" borderId="0" xfId="60" applyFont="1" applyAlignment="1" applyProtection="1">
      <alignment horizontal="center"/>
      <protection/>
    </xf>
    <xf numFmtId="0" fontId="23" fillId="0" borderId="11" xfId="60" applyFont="1" applyBorder="1" applyAlignment="1" applyProtection="1">
      <alignment horizontal="center"/>
      <protection/>
    </xf>
    <xf numFmtId="39" fontId="23" fillId="0" borderId="10" xfId="60" applyNumberFormat="1" applyFont="1" applyFill="1" applyBorder="1" applyAlignment="1" applyProtection="1">
      <alignment horizontal="center"/>
      <protection/>
    </xf>
    <xf numFmtId="0" fontId="23" fillId="0" borderId="0" xfId="0" applyFont="1" applyAlignment="1" applyProtection="1">
      <alignment horizontal="center"/>
      <protection/>
    </xf>
    <xf numFmtId="0" fontId="23" fillId="0" borderId="0" xfId="0" applyFont="1" applyFill="1" applyBorder="1" applyAlignment="1" applyProtection="1">
      <alignment horizontal="center" vertical="center" wrapText="1"/>
      <protection/>
    </xf>
    <xf numFmtId="0" fontId="23" fillId="0" borderId="0" xfId="0" applyFont="1" applyFill="1" applyAlignment="1" applyProtection="1">
      <alignment horizontal="center" vertical="center" wrapText="1"/>
      <protection/>
    </xf>
    <xf numFmtId="0" fontId="23" fillId="0" borderId="0" xfId="0" applyFont="1" applyFill="1" applyAlignment="1" applyProtection="1">
      <alignment horizontal="center" wrapText="1"/>
      <protection/>
    </xf>
    <xf numFmtId="4" fontId="23" fillId="24" borderId="1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center"/>
      <protection locked="0"/>
    </xf>
    <xf numFmtId="0" fontId="23"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0" fontId="0" fillId="0" borderId="0" xfId="0" applyFont="1" applyAlignment="1" applyProtection="1">
      <alignment horizontal="center"/>
      <protection/>
    </xf>
    <xf numFmtId="4" fontId="0" fillId="0" borderId="0" xfId="0" applyNumberFormat="1" applyFont="1" applyAlignment="1" applyProtection="1">
      <alignment horizontal="center"/>
      <protection/>
    </xf>
    <xf numFmtId="0" fontId="0" fillId="0" borderId="0" xfId="0" applyFont="1" applyFill="1" applyBorder="1" applyAlignment="1" applyProtection="1">
      <alignment horizontal="center"/>
      <protection/>
    </xf>
    <xf numFmtId="4" fontId="0" fillId="0" borderId="0" xfId="0" applyNumberFormat="1" applyFont="1" applyFill="1" applyBorder="1" applyAlignment="1" applyProtection="1">
      <alignment horizontal="center"/>
      <protection/>
    </xf>
    <xf numFmtId="4" fontId="23" fillId="26" borderId="1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39" fontId="23" fillId="0" borderId="0" xfId="0" applyNumberFormat="1" applyFont="1" applyAlignment="1" applyProtection="1">
      <alignment/>
      <protection/>
    </xf>
    <xf numFmtId="170" fontId="23" fillId="0" borderId="0" xfId="0" applyNumberFormat="1" applyFont="1" applyAlignment="1" applyProtection="1">
      <alignment horizontal="center"/>
      <protection/>
    </xf>
    <xf numFmtId="0" fontId="2" fillId="0" borderId="0" xfId="53" applyAlignment="1" applyProtection="1">
      <alignment/>
      <protection/>
    </xf>
    <xf numFmtId="0" fontId="23" fillId="0" borderId="13" xfId="0" applyFont="1" applyBorder="1" applyAlignment="1" applyProtection="1">
      <alignment/>
      <protection/>
    </xf>
    <xf numFmtId="0" fontId="23" fillId="0" borderId="13" xfId="0" applyFont="1" applyFill="1" applyBorder="1" applyAlignment="1" applyProtection="1">
      <alignment horizontal="center"/>
      <protection/>
    </xf>
    <xf numFmtId="0" fontId="29" fillId="0" borderId="13" xfId="0" applyFont="1" applyFill="1" applyBorder="1" applyAlignment="1" applyProtection="1">
      <alignment horizontal="left" vertical="center"/>
      <protection/>
    </xf>
    <xf numFmtId="4" fontId="23" fillId="24" borderId="14" xfId="0" applyNumberFormat="1" applyFont="1" applyFill="1" applyBorder="1" applyAlignment="1" applyProtection="1">
      <alignment horizontal="center"/>
      <protection locked="0"/>
    </xf>
    <xf numFmtId="0" fontId="23" fillId="0" borderId="13" xfId="0" applyFont="1" applyBorder="1" applyAlignment="1" applyProtection="1">
      <alignment/>
      <protection/>
    </xf>
    <xf numFmtId="0" fontId="29" fillId="0" borderId="13" xfId="60" applyFont="1" applyFill="1" applyBorder="1" applyAlignment="1" applyProtection="1">
      <alignment horizontal="center"/>
      <protection locked="0"/>
    </xf>
    <xf numFmtId="4" fontId="23" fillId="0" borderId="10" xfId="0" applyNumberFormat="1" applyFont="1" applyFill="1" applyBorder="1" applyAlignment="1" applyProtection="1" quotePrefix="1">
      <alignment horizontal="center"/>
      <protection/>
    </xf>
    <xf numFmtId="0" fontId="25" fillId="0" borderId="0" xfId="0" applyFont="1" applyFill="1" applyAlignment="1" applyProtection="1">
      <alignment horizontal="left"/>
      <protection/>
    </xf>
    <xf numFmtId="0" fontId="1" fillId="0" borderId="0" xfId="0" applyFont="1" applyAlignment="1" applyProtection="1">
      <alignment horizontal="left"/>
      <protection/>
    </xf>
    <xf numFmtId="0" fontId="23" fillId="0" borderId="0" xfId="0" applyFont="1" applyFill="1" applyAlignment="1" applyProtection="1">
      <alignment wrapText="1"/>
      <protection/>
    </xf>
    <xf numFmtId="0" fontId="23" fillId="0" borderId="0" xfId="0" applyFont="1" applyAlignment="1" applyProtection="1">
      <alignment wrapText="1"/>
      <protection/>
    </xf>
    <xf numFmtId="0" fontId="23" fillId="24" borderId="15" xfId="0" applyFont="1" applyFill="1" applyBorder="1" applyAlignment="1" applyProtection="1">
      <alignment horizontal="center" wrapText="1"/>
      <protection locked="0"/>
    </xf>
    <xf numFmtId="0" fontId="0" fillId="0" borderId="16" xfId="0" applyBorder="1" applyAlignment="1" applyProtection="1">
      <alignment wrapText="1"/>
      <protection locked="0"/>
    </xf>
    <xf numFmtId="0" fontId="0" fillId="0" borderId="17" xfId="0" applyBorder="1" applyAlignment="1" applyProtection="1">
      <alignment wrapText="1"/>
      <protection locked="0"/>
    </xf>
    <xf numFmtId="0" fontId="25" fillId="0" borderId="0" xfId="0" applyFont="1" applyAlignment="1" applyProtection="1">
      <alignment wrapText="1"/>
      <protection/>
    </xf>
    <xf numFmtId="0" fontId="23" fillId="0" borderId="0" xfId="0" applyFont="1" applyFill="1" applyAlignment="1" applyProtection="1">
      <alignment vertical="top" wrapText="1"/>
      <protection/>
    </xf>
    <xf numFmtId="0" fontId="23" fillId="0" borderId="0" xfId="0" applyFont="1" applyFill="1" applyAlignment="1" applyProtection="1">
      <alignment vertical="top" wrapText="1"/>
      <protection/>
    </xf>
    <xf numFmtId="0" fontId="23" fillId="0" borderId="0" xfId="0" applyFont="1" applyAlignment="1" applyProtection="1">
      <alignment horizontal="left" wrapText="1"/>
      <protection/>
    </xf>
    <xf numFmtId="0" fontId="23" fillId="0" borderId="0" xfId="0" applyFont="1" applyFill="1" applyAlignment="1" applyProtection="1">
      <alignment wrapText="1"/>
      <protection/>
    </xf>
    <xf numFmtId="0" fontId="0" fillId="0" borderId="0" xfId="0" applyAlignment="1">
      <alignment/>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3" fillId="0" borderId="0" xfId="0" applyFont="1" applyAlignment="1" applyProtection="1">
      <alignment wrapText="1"/>
      <protection/>
    </xf>
    <xf numFmtId="0" fontId="0" fillId="0" borderId="0" xfId="0" applyAlignment="1" applyProtection="1">
      <alignment wrapText="1"/>
      <protection/>
    </xf>
    <xf numFmtId="0" fontId="23" fillId="0" borderId="0" xfId="0" applyFont="1" applyFill="1" applyAlignment="1" applyProtection="1">
      <alignment horizontal="left" wrapText="1"/>
      <protection/>
    </xf>
    <xf numFmtId="0" fontId="25" fillId="0" borderId="0" xfId="0" applyFont="1" applyFill="1" applyAlignment="1" applyProtection="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pub/irs-pdf/p501.pdf" TargetMode="External" /><Relationship Id="rId2" Type="http://schemas.openxmlformats.org/officeDocument/2006/relationships/hyperlink" Target="http://uwservice.wisc.edu/premiums/sgh-act10-calculator.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0"/>
  <sheetViews>
    <sheetView tabSelected="1" view="pageBreakPreview" zoomScale="80" zoomScaleNormal="70" zoomScaleSheetLayoutView="80" zoomScalePageLayoutView="0" workbookViewId="0" topLeftCell="A1">
      <selection activeCell="F52" sqref="F52"/>
    </sheetView>
  </sheetViews>
  <sheetFormatPr defaultColWidth="9.140625" defaultRowHeight="0" customHeight="1" zeroHeight="1"/>
  <cols>
    <col min="1" max="1" width="1.7109375" style="4" customWidth="1"/>
    <col min="2" max="2" width="14.7109375" style="4" customWidth="1"/>
    <col min="3" max="3" width="4.421875" style="4" customWidth="1"/>
    <col min="4" max="4" width="19.28125" style="4" customWidth="1"/>
    <col min="5" max="5" width="1.7109375" style="4" customWidth="1"/>
    <col min="6" max="6" width="22.00390625" style="4" customWidth="1"/>
    <col min="7" max="7" width="4.421875" style="4" customWidth="1"/>
    <col min="8" max="8" width="22.57421875" style="4" customWidth="1"/>
    <col min="9" max="9" width="4.57421875" style="4" customWidth="1"/>
    <col min="10" max="10" width="26.28125" style="4" bestFit="1" customWidth="1"/>
    <col min="11" max="11" width="4.421875" style="4" customWidth="1"/>
    <col min="12" max="12" width="21.28125" style="4" customWidth="1"/>
    <col min="13" max="13" width="7.140625" style="4" bestFit="1" customWidth="1"/>
    <col min="14" max="14" width="28.7109375" style="4" bestFit="1" customWidth="1"/>
    <col min="15" max="15" width="8.7109375" style="4" bestFit="1" customWidth="1"/>
    <col min="16" max="16384" width="9.140625" style="4" customWidth="1"/>
  </cols>
  <sheetData>
    <row r="1" spans="2:15" s="2" customFormat="1" ht="18">
      <c r="B1" s="1" t="s">
        <v>26</v>
      </c>
      <c r="C1" s="1"/>
      <c r="D1" s="1"/>
      <c r="E1" s="1"/>
      <c r="F1" s="1"/>
      <c r="G1" s="1"/>
      <c r="H1" s="1"/>
      <c r="I1" s="1"/>
      <c r="J1" s="1"/>
      <c r="K1" s="1"/>
      <c r="L1" s="1"/>
      <c r="M1" s="1"/>
      <c r="N1" s="1"/>
      <c r="O1" s="1"/>
    </row>
    <row r="2" spans="2:15" s="2" customFormat="1" ht="18">
      <c r="B2" s="3" t="s">
        <v>23</v>
      </c>
      <c r="C2" s="1"/>
      <c r="D2" s="1"/>
      <c r="E2" s="1"/>
      <c r="F2" s="1"/>
      <c r="G2" s="1"/>
      <c r="H2" s="1"/>
      <c r="I2" s="1"/>
      <c r="J2" s="1"/>
      <c r="K2" s="1"/>
      <c r="L2" s="1"/>
      <c r="M2" s="1"/>
      <c r="N2" s="1"/>
      <c r="O2" s="1"/>
    </row>
    <row r="3" s="2" customFormat="1" ht="12.75"/>
    <row r="4" ht="15.75">
      <c r="B4" s="53" t="s">
        <v>59</v>
      </c>
    </row>
    <row r="5" ht="15"/>
    <row r="6" ht="15.75">
      <c r="B6" s="53" t="s">
        <v>64</v>
      </c>
    </row>
    <row r="7" ht="15"/>
    <row r="8" ht="15.75">
      <c r="B8" s="53" t="s">
        <v>60</v>
      </c>
    </row>
    <row r="9" ht="15"/>
    <row r="10" ht="15.75">
      <c r="B10" s="53" t="s">
        <v>61</v>
      </c>
    </row>
    <row r="11" ht="15"/>
    <row r="12" ht="15">
      <c r="D12" s="4" t="s">
        <v>15</v>
      </c>
    </row>
    <row r="13" spans="4:14" ht="63" customHeight="1">
      <c r="D13" s="111" t="s">
        <v>130</v>
      </c>
      <c r="E13" s="112"/>
      <c r="F13" s="112"/>
      <c r="G13" s="112"/>
      <c r="H13" s="112"/>
      <c r="I13" s="112"/>
      <c r="J13" s="112"/>
      <c r="K13" s="112"/>
      <c r="L13" s="112"/>
      <c r="M13" s="112"/>
      <c r="N13" s="112"/>
    </row>
    <row r="14" ht="15"/>
    <row r="15" ht="15.75">
      <c r="B15" s="53" t="s">
        <v>62</v>
      </c>
    </row>
    <row r="16" ht="15"/>
    <row r="17" ht="15">
      <c r="D17" s="51" t="s">
        <v>122</v>
      </c>
    </row>
    <row r="18" ht="15">
      <c r="D18" s="51" t="s">
        <v>123</v>
      </c>
    </row>
    <row r="19" ht="15">
      <c r="D19" s="51" t="s">
        <v>124</v>
      </c>
    </row>
    <row r="20" ht="15">
      <c r="D20" s="51" t="s">
        <v>121</v>
      </c>
    </row>
    <row r="21" ht="15">
      <c r="D21" s="51" t="s">
        <v>119</v>
      </c>
    </row>
    <row r="22" ht="15">
      <c r="D22" s="51" t="s">
        <v>125</v>
      </c>
    </row>
    <row r="23" ht="15">
      <c r="D23" s="51" t="s">
        <v>120</v>
      </c>
    </row>
    <row r="24" ht="15"/>
    <row r="25" ht="15" hidden="1"/>
    <row r="26" spans="2:15" ht="15">
      <c r="B26" s="103" t="s">
        <v>89</v>
      </c>
      <c r="C26" s="111"/>
      <c r="D26" s="111"/>
      <c r="E26" s="111"/>
      <c r="F26" s="111"/>
      <c r="G26" s="111"/>
      <c r="H26" s="111"/>
      <c r="I26" s="111"/>
      <c r="J26" s="111"/>
      <c r="K26" s="111"/>
      <c r="L26" s="111"/>
      <c r="M26" s="111"/>
      <c r="N26" s="111"/>
      <c r="O26" s="6"/>
    </row>
    <row r="27" ht="15"/>
    <row r="28" spans="2:14" ht="63" customHeight="1">
      <c r="B28" s="114" t="s">
        <v>116</v>
      </c>
      <c r="C28" s="114"/>
      <c r="D28" s="114"/>
      <c r="E28" s="114"/>
      <c r="F28" s="114"/>
      <c r="G28" s="114"/>
      <c r="H28" s="114"/>
      <c r="I28" s="114"/>
      <c r="J28" s="114"/>
      <c r="K28" s="114"/>
      <c r="L28" s="114"/>
      <c r="M28" s="114"/>
      <c r="N28" s="114"/>
    </row>
    <row r="29" spans="2:14" ht="15.75">
      <c r="B29" s="55"/>
      <c r="C29" s="55"/>
      <c r="D29" s="55"/>
      <c r="E29" s="55"/>
      <c r="F29" s="55"/>
      <c r="G29" s="55"/>
      <c r="H29" s="55"/>
      <c r="I29" s="55"/>
      <c r="J29" s="55"/>
      <c r="K29" s="55"/>
      <c r="L29" s="55"/>
      <c r="M29" s="55"/>
      <c r="N29" s="55"/>
    </row>
    <row r="30" spans="2:14" ht="15.75">
      <c r="B30" s="55"/>
      <c r="C30" s="55"/>
      <c r="D30" s="41" t="s">
        <v>68</v>
      </c>
      <c r="E30" s="55"/>
      <c r="F30" s="55"/>
      <c r="G30" s="55"/>
      <c r="H30" s="55"/>
      <c r="I30" s="55"/>
      <c r="J30" s="55"/>
      <c r="K30" s="55"/>
      <c r="L30" s="55"/>
      <c r="M30" s="55"/>
      <c r="N30" s="55"/>
    </row>
    <row r="31" ht="15"/>
    <row r="32" spans="2:15" ht="60.75" customHeight="1">
      <c r="B32" s="103" t="s">
        <v>90</v>
      </c>
      <c r="C32" s="111"/>
      <c r="D32" s="111"/>
      <c r="E32" s="111"/>
      <c r="F32" s="111"/>
      <c r="G32" s="111"/>
      <c r="H32" s="111"/>
      <c r="I32" s="111"/>
      <c r="J32" s="111"/>
      <c r="K32" s="111"/>
      <c r="L32" s="111"/>
      <c r="M32" s="111"/>
      <c r="N32" s="111"/>
      <c r="O32" s="6"/>
    </row>
    <row r="33" spans="2:15" ht="15">
      <c r="B33" s="5"/>
      <c r="C33" s="5"/>
      <c r="D33" s="5"/>
      <c r="E33" s="5"/>
      <c r="F33" s="5"/>
      <c r="G33" s="5"/>
      <c r="H33" s="5"/>
      <c r="I33" s="5"/>
      <c r="J33" s="5"/>
      <c r="K33" s="5"/>
      <c r="L33" s="5"/>
      <c r="M33" s="5"/>
      <c r="N33" s="5"/>
      <c r="O33" s="5"/>
    </row>
    <row r="34" spans="2:15" ht="43.5" customHeight="1">
      <c r="B34" s="103" t="s">
        <v>65</v>
      </c>
      <c r="C34" s="99"/>
      <c r="D34" s="99"/>
      <c r="E34" s="99"/>
      <c r="F34" s="99"/>
      <c r="G34" s="99"/>
      <c r="H34" s="99"/>
      <c r="I34" s="99"/>
      <c r="J34" s="99"/>
      <c r="K34" s="99"/>
      <c r="L34" s="99"/>
      <c r="M34" s="99"/>
      <c r="N34" s="99"/>
      <c r="O34" s="99"/>
    </row>
    <row r="35" spans="2:15" ht="15">
      <c r="B35" s="5"/>
      <c r="C35" s="5"/>
      <c r="D35" s="5"/>
      <c r="E35" s="5"/>
      <c r="F35" s="5"/>
      <c r="G35" s="5"/>
      <c r="H35" s="5"/>
      <c r="I35" s="5"/>
      <c r="J35" s="5"/>
      <c r="K35" s="5"/>
      <c r="L35" s="5"/>
      <c r="M35" s="5"/>
      <c r="N35" s="5"/>
      <c r="O35" s="5"/>
    </row>
    <row r="36" spans="2:15" ht="15">
      <c r="B36" s="103" t="s">
        <v>63</v>
      </c>
      <c r="C36" s="99"/>
      <c r="D36" s="99"/>
      <c r="E36" s="99"/>
      <c r="F36" s="99"/>
      <c r="G36" s="99"/>
      <c r="H36" s="99"/>
      <c r="I36" s="99"/>
      <c r="J36" s="99"/>
      <c r="K36" s="99"/>
      <c r="L36" s="99"/>
      <c r="M36" s="99"/>
      <c r="N36" s="99"/>
      <c r="O36" s="5"/>
    </row>
    <row r="37" spans="2:15" ht="15">
      <c r="B37" s="5"/>
      <c r="C37" s="5"/>
      <c r="D37" s="5"/>
      <c r="E37" s="5"/>
      <c r="F37" s="5"/>
      <c r="G37" s="5"/>
      <c r="H37" s="5"/>
      <c r="I37" s="5"/>
      <c r="J37" s="5"/>
      <c r="K37" s="5"/>
      <c r="L37" s="5"/>
      <c r="M37" s="5"/>
      <c r="N37" s="5"/>
      <c r="O37" s="5"/>
    </row>
    <row r="38" spans="2:15" ht="45.75" customHeight="1">
      <c r="B38" s="103" t="s">
        <v>69</v>
      </c>
      <c r="C38" s="99"/>
      <c r="D38" s="99"/>
      <c r="E38" s="99"/>
      <c r="F38" s="99"/>
      <c r="G38" s="99"/>
      <c r="H38" s="99"/>
      <c r="I38" s="99"/>
      <c r="J38" s="99"/>
      <c r="K38" s="99"/>
      <c r="L38" s="99"/>
      <c r="M38" s="99"/>
      <c r="N38" s="99"/>
      <c r="O38" s="99"/>
    </row>
    <row r="39" spans="2:15" ht="15">
      <c r="B39" s="5"/>
      <c r="C39" s="5"/>
      <c r="D39" s="5"/>
      <c r="E39" s="5"/>
      <c r="F39" s="5"/>
      <c r="G39" s="5"/>
      <c r="H39" s="5"/>
      <c r="I39" s="5"/>
      <c r="J39" s="5"/>
      <c r="K39" s="5"/>
      <c r="L39" s="5"/>
      <c r="M39" s="5"/>
      <c r="N39" s="5"/>
      <c r="O39" s="5"/>
    </row>
    <row r="40" spans="2:15" ht="15">
      <c r="B40" s="5"/>
      <c r="C40" s="5"/>
      <c r="D40" s="88" t="s">
        <v>131</v>
      </c>
      <c r="E40" s="5"/>
      <c r="F40" s="5"/>
      <c r="G40" s="5"/>
      <c r="H40" s="5"/>
      <c r="I40" s="5"/>
      <c r="J40" s="5"/>
      <c r="K40" s="5"/>
      <c r="L40" s="5"/>
      <c r="M40" s="5"/>
      <c r="N40" s="5"/>
      <c r="O40" s="5"/>
    </row>
    <row r="41" ht="15"/>
    <row r="42" spans="2:15" ht="15" customHeight="1">
      <c r="B42" s="113" t="s">
        <v>115</v>
      </c>
      <c r="C42" s="113"/>
      <c r="D42" s="113"/>
      <c r="E42" s="113"/>
      <c r="F42" s="113"/>
      <c r="G42" s="113"/>
      <c r="H42" s="113"/>
      <c r="I42" s="113"/>
      <c r="J42" s="113"/>
      <c r="K42" s="113"/>
      <c r="L42" s="113"/>
      <c r="M42" s="113"/>
      <c r="N42" s="113"/>
      <c r="O42" s="51"/>
    </row>
    <row r="43" spans="2:15" ht="15">
      <c r="B43" s="113"/>
      <c r="C43" s="113"/>
      <c r="D43" s="113"/>
      <c r="E43" s="113"/>
      <c r="F43" s="113"/>
      <c r="G43" s="113"/>
      <c r="H43" s="113"/>
      <c r="I43" s="113"/>
      <c r="J43" s="113"/>
      <c r="K43" s="113"/>
      <c r="L43" s="113"/>
      <c r="M43" s="113"/>
      <c r="N43" s="113"/>
      <c r="O43" s="51"/>
    </row>
    <row r="44" spans="2:15" ht="15">
      <c r="B44" s="113"/>
      <c r="C44" s="113"/>
      <c r="D44" s="113"/>
      <c r="E44" s="113"/>
      <c r="F44" s="113"/>
      <c r="G44" s="113"/>
      <c r="H44" s="113"/>
      <c r="I44" s="113"/>
      <c r="J44" s="113"/>
      <c r="K44" s="113"/>
      <c r="L44" s="113"/>
      <c r="M44" s="113"/>
      <c r="N44" s="113"/>
      <c r="O44" s="51"/>
    </row>
    <row r="45" spans="2:15" ht="6.75" customHeight="1" hidden="1">
      <c r="B45" s="52"/>
      <c r="C45" s="52"/>
      <c r="D45" s="52"/>
      <c r="E45" s="52"/>
      <c r="F45" s="52"/>
      <c r="G45" s="52"/>
      <c r="H45" s="52"/>
      <c r="I45" s="52"/>
      <c r="J45" s="52"/>
      <c r="K45" s="52"/>
      <c r="L45" s="52"/>
      <c r="M45" s="52"/>
      <c r="N45" s="52"/>
      <c r="O45" s="51"/>
    </row>
    <row r="46" spans="2:15" ht="46.5" customHeight="1">
      <c r="B46" s="104" t="s">
        <v>66</v>
      </c>
      <c r="C46" s="105"/>
      <c r="D46" s="105"/>
      <c r="E46" s="105"/>
      <c r="F46" s="105"/>
      <c r="G46" s="105"/>
      <c r="H46" s="105"/>
      <c r="I46" s="105"/>
      <c r="J46" s="105"/>
      <c r="K46" s="105"/>
      <c r="L46" s="105"/>
      <c r="M46" s="105"/>
      <c r="N46" s="105"/>
      <c r="O46" s="51"/>
    </row>
    <row r="47" spans="2:14" ht="13.5" customHeight="1" thickBot="1">
      <c r="B47" s="109"/>
      <c r="C47" s="110"/>
      <c r="D47" s="110"/>
      <c r="E47" s="110"/>
      <c r="F47" s="110"/>
      <c r="G47" s="110"/>
      <c r="H47" s="110"/>
      <c r="I47" s="110"/>
      <c r="J47" s="110"/>
      <c r="K47" s="110"/>
      <c r="L47" s="110"/>
      <c r="M47" s="110"/>
      <c r="N47" s="110"/>
    </row>
    <row r="48" spans="6:7" ht="17.25" customHeight="1" thickBot="1">
      <c r="F48" s="38"/>
      <c r="G48" s="8" t="s">
        <v>37</v>
      </c>
    </row>
    <row r="49" ht="15"/>
    <row r="50" ht="15">
      <c r="B50" s="9" t="s">
        <v>33</v>
      </c>
    </row>
    <row r="51" ht="15.75" thickBot="1"/>
    <row r="52" spans="1:15" s="7" customFormat="1" ht="15.75" thickBot="1">
      <c r="A52" s="4"/>
      <c r="B52" s="4"/>
      <c r="C52" s="4"/>
      <c r="D52" s="10" t="s">
        <v>34</v>
      </c>
      <c r="E52" s="4"/>
      <c r="F52" s="11"/>
      <c r="G52" s="4"/>
      <c r="H52" s="4"/>
      <c r="I52" s="4"/>
      <c r="J52" s="4"/>
      <c r="K52" s="4"/>
      <c r="L52" s="4"/>
      <c r="M52" s="4"/>
      <c r="N52" s="4"/>
      <c r="O52" s="4"/>
    </row>
    <row r="53" ht="15"/>
    <row r="54" spans="4:14" ht="32.25" customHeight="1">
      <c r="D54" s="107" t="s">
        <v>35</v>
      </c>
      <c r="E54" s="108"/>
      <c r="F54" s="108"/>
      <c r="G54" s="108"/>
      <c r="H54" s="108"/>
      <c r="I54" s="108"/>
      <c r="J54" s="108"/>
      <c r="K54" s="108"/>
      <c r="L54" s="108"/>
      <c r="M54" s="108"/>
      <c r="N54" s="108"/>
    </row>
    <row r="55" ht="15.75" thickBot="1"/>
    <row r="56" spans="4:6" ht="60.75" thickBot="1">
      <c r="D56" s="12" t="s">
        <v>53</v>
      </c>
      <c r="F56" s="11"/>
    </row>
    <row r="57" ht="15.75">
      <c r="D57" s="96" t="s">
        <v>118</v>
      </c>
    </row>
    <row r="58" ht="15">
      <c r="D58" s="54"/>
    </row>
    <row r="59" ht="15"/>
    <row r="60" ht="15">
      <c r="B60" s="56" t="s">
        <v>132</v>
      </c>
    </row>
    <row r="61" ht="15.75" thickBot="1"/>
    <row r="62" spans="1:15" s="7" customFormat="1" ht="15.75" thickBot="1">
      <c r="A62" s="4"/>
      <c r="B62" s="4"/>
      <c r="C62" s="4"/>
      <c r="D62" s="4"/>
      <c r="E62" s="4"/>
      <c r="F62" s="100"/>
      <c r="G62" s="101"/>
      <c r="H62" s="102"/>
      <c r="I62" s="4"/>
      <c r="J62" s="4"/>
      <c r="K62" s="4"/>
      <c r="L62" s="4"/>
      <c r="M62" s="4"/>
      <c r="N62" s="4"/>
      <c r="O62" s="4"/>
    </row>
    <row r="63" ht="15"/>
    <row r="64" spans="2:14" ht="15" customHeight="1">
      <c r="B64" s="106" t="s">
        <v>133</v>
      </c>
      <c r="C64" s="106"/>
      <c r="D64" s="106"/>
      <c r="E64" s="106"/>
      <c r="F64" s="106"/>
      <c r="G64" s="106"/>
      <c r="H64" s="106"/>
      <c r="I64" s="106"/>
      <c r="J64" s="106"/>
      <c r="K64" s="106"/>
      <c r="L64" s="106"/>
      <c r="M64" s="106"/>
      <c r="N64" s="106"/>
    </row>
    <row r="65" spans="2:14" ht="15">
      <c r="B65" s="106"/>
      <c r="C65" s="106"/>
      <c r="D65" s="106"/>
      <c r="E65" s="106"/>
      <c r="F65" s="106"/>
      <c r="G65" s="106"/>
      <c r="H65" s="106"/>
      <c r="I65" s="106"/>
      <c r="J65" s="106"/>
      <c r="K65" s="106"/>
      <c r="L65" s="106"/>
      <c r="M65" s="106"/>
      <c r="N65" s="106"/>
    </row>
    <row r="66" spans="3:15" ht="15">
      <c r="C66" s="62"/>
      <c r="D66" s="62"/>
      <c r="E66" s="62"/>
      <c r="F66" s="62"/>
      <c r="G66" s="62"/>
      <c r="H66" s="62"/>
      <c r="I66" s="62"/>
      <c r="J66" s="62"/>
      <c r="K66" s="62"/>
      <c r="L66" s="62"/>
      <c r="M66" s="62"/>
      <c r="N66" s="62"/>
      <c r="O66" s="62"/>
    </row>
    <row r="67" spans="3:15" ht="15">
      <c r="C67" s="62"/>
      <c r="D67" s="88" t="s">
        <v>71</v>
      </c>
      <c r="E67" s="62"/>
      <c r="F67" s="62"/>
      <c r="G67" s="62"/>
      <c r="H67" s="62"/>
      <c r="I67" s="62"/>
      <c r="J67" s="62"/>
      <c r="K67" s="62"/>
      <c r="L67" s="62"/>
      <c r="M67" s="62"/>
      <c r="N67" s="62"/>
      <c r="O67" s="62"/>
    </row>
    <row r="68" spans="3:15" ht="15.75" thickBot="1">
      <c r="C68" s="62"/>
      <c r="D68" s="62"/>
      <c r="E68" s="62"/>
      <c r="F68" s="62"/>
      <c r="G68" s="62"/>
      <c r="H68" s="62"/>
      <c r="I68" s="62"/>
      <c r="J68" s="62"/>
      <c r="K68" s="62"/>
      <c r="L68" s="62"/>
      <c r="M68" s="62"/>
      <c r="N68" s="62"/>
      <c r="O68" s="62"/>
    </row>
    <row r="69" spans="3:15" ht="15.75" thickBot="1">
      <c r="C69" s="62"/>
      <c r="D69" s="62"/>
      <c r="E69"/>
      <c r="F69" s="66"/>
      <c r="H69" s="57" t="s">
        <v>70</v>
      </c>
      <c r="J69" s="62"/>
      <c r="K69" s="62"/>
      <c r="L69" s="62"/>
      <c r="M69" s="62"/>
      <c r="N69" s="62"/>
      <c r="O69" s="62"/>
    </row>
    <row r="70" spans="3:15" ht="15">
      <c r="C70" s="63"/>
      <c r="D70" s="63"/>
      <c r="E70" s="9"/>
      <c r="F70" s="63"/>
      <c r="G70" s="64"/>
      <c r="H70" s="9"/>
      <c r="I70" s="65"/>
      <c r="J70" s="63"/>
      <c r="K70" s="63"/>
      <c r="L70" s="63"/>
      <c r="M70" s="63"/>
      <c r="N70" s="63"/>
      <c r="O70" s="63"/>
    </row>
    <row r="71" spans="3:15" ht="15">
      <c r="C71"/>
      <c r="D71"/>
      <c r="E71"/>
      <c r="F71"/>
      <c r="G71"/>
      <c r="H71"/>
      <c r="I71"/>
      <c r="J71"/>
      <c r="K71"/>
      <c r="L71"/>
      <c r="M71"/>
      <c r="N71"/>
      <c r="O71"/>
    </row>
    <row r="72" spans="2:14" ht="30.75" customHeight="1">
      <c r="B72" s="98" t="s">
        <v>134</v>
      </c>
      <c r="C72" s="99"/>
      <c r="D72" s="99"/>
      <c r="E72" s="99"/>
      <c r="F72" s="99"/>
      <c r="G72" s="99"/>
      <c r="H72" s="99"/>
      <c r="I72" s="99"/>
      <c r="J72" s="99"/>
      <c r="K72" s="99"/>
      <c r="L72" s="99"/>
      <c r="M72" s="99"/>
      <c r="N72" s="99"/>
    </row>
    <row r="73" ht="15.75" thickBot="1"/>
    <row r="74" spans="2:12" ht="30.75" thickBot="1">
      <c r="B74" s="14" t="s">
        <v>79</v>
      </c>
      <c r="C74" s="46" t="s">
        <v>77</v>
      </c>
      <c r="D74" s="15"/>
      <c r="F74" s="72" t="s">
        <v>85</v>
      </c>
      <c r="G74" s="45" t="s">
        <v>42</v>
      </c>
      <c r="H74" s="11"/>
      <c r="J74" s="13" t="s">
        <v>80</v>
      </c>
      <c r="K74" s="46" t="s">
        <v>45</v>
      </c>
      <c r="L74" s="11"/>
    </row>
    <row r="75" spans="2:11" ht="15.75" thickBot="1">
      <c r="B75" s="16"/>
      <c r="C75" s="9"/>
      <c r="F75" s="12"/>
      <c r="G75" s="47"/>
      <c r="J75" s="12"/>
      <c r="K75" s="47"/>
    </row>
    <row r="76" spans="2:12" ht="54" customHeight="1" thickBot="1">
      <c r="B76" s="14" t="s">
        <v>81</v>
      </c>
      <c r="C76" s="46" t="s">
        <v>49</v>
      </c>
      <c r="D76" s="15"/>
      <c r="F76" s="13" t="s">
        <v>82</v>
      </c>
      <c r="G76" s="46" t="s">
        <v>43</v>
      </c>
      <c r="H76" s="17"/>
      <c r="J76" s="13" t="s">
        <v>83</v>
      </c>
      <c r="K76" s="46" t="s">
        <v>46</v>
      </c>
      <c r="L76" s="17"/>
    </row>
    <row r="77" spans="2:11" ht="15.75" thickBot="1">
      <c r="B77" s="16"/>
      <c r="C77" s="9"/>
      <c r="F77" s="12"/>
      <c r="G77" s="47"/>
      <c r="J77" s="9"/>
      <c r="K77" s="9"/>
    </row>
    <row r="78" spans="2:12" ht="45.75" thickBot="1">
      <c r="B78" s="73" t="s">
        <v>86</v>
      </c>
      <c r="C78" s="46" t="s">
        <v>50</v>
      </c>
      <c r="D78" s="15"/>
      <c r="F78" s="74" t="s">
        <v>87</v>
      </c>
      <c r="G78" s="46" t="s">
        <v>44</v>
      </c>
      <c r="H78" s="18"/>
      <c r="J78" s="74" t="s">
        <v>88</v>
      </c>
      <c r="K78" s="46" t="s">
        <v>47</v>
      </c>
      <c r="L78" s="18"/>
    </row>
    <row r="79" spans="6:8" ht="15.75" thickBot="1">
      <c r="F79" s="21"/>
      <c r="H79" s="9"/>
    </row>
    <row r="80" spans="2:12" ht="23.25" thickBot="1">
      <c r="B80" s="21" t="s">
        <v>75</v>
      </c>
      <c r="C80" s="46" t="s">
        <v>51</v>
      </c>
      <c r="D80" s="18"/>
      <c r="F80" s="19" t="s">
        <v>76</v>
      </c>
      <c r="G80" s="46" t="s">
        <v>48</v>
      </c>
      <c r="H80" s="18"/>
      <c r="J80" s="77" t="s">
        <v>91</v>
      </c>
      <c r="K80" s="78" t="s">
        <v>92</v>
      </c>
      <c r="L80" s="75"/>
    </row>
    <row r="81" spans="10:12" ht="23.25" thickBot="1">
      <c r="J81" s="19"/>
      <c r="K81" s="46"/>
      <c r="L81" s="76"/>
    </row>
    <row r="82" spans="2:12" ht="23.25" thickBot="1">
      <c r="B82" s="93" t="s">
        <v>113</v>
      </c>
      <c r="C82" s="94" t="s">
        <v>114</v>
      </c>
      <c r="D82" s="92"/>
      <c r="E82" s="89"/>
      <c r="F82" s="89"/>
      <c r="G82" s="89"/>
      <c r="H82" s="89"/>
      <c r="I82" s="89"/>
      <c r="J82" s="90" t="s">
        <v>93</v>
      </c>
      <c r="K82" s="91" t="s">
        <v>94</v>
      </c>
      <c r="L82" s="92"/>
    </row>
    <row r="83" spans="2:12" ht="15.75" thickTop="1">
      <c r="B83" s="59" t="s">
        <v>36</v>
      </c>
      <c r="C83" s="59"/>
      <c r="D83" s="59"/>
      <c r="E83" s="59"/>
      <c r="F83" s="59"/>
      <c r="G83" s="59"/>
      <c r="H83" s="59"/>
      <c r="I83" s="59"/>
      <c r="J83" s="59"/>
      <c r="K83" s="59"/>
      <c r="L83" s="59"/>
    </row>
    <row r="84" spans="2:10" ht="15.75">
      <c r="B84" s="68" t="s">
        <v>72</v>
      </c>
      <c r="D84" s="39"/>
      <c r="E84" s="21"/>
      <c r="F84" s="39"/>
      <c r="G84" s="21"/>
      <c r="H84" s="39"/>
      <c r="J84" s="39"/>
    </row>
    <row r="85" spans="2:12" ht="15">
      <c r="B85" s="68" t="s">
        <v>73</v>
      </c>
      <c r="D85" s="21" t="s">
        <v>55</v>
      </c>
      <c r="F85" s="21" t="s">
        <v>54</v>
      </c>
      <c r="G85" s="21"/>
      <c r="H85" s="21" t="s">
        <v>2</v>
      </c>
      <c r="J85" s="71" t="s">
        <v>78</v>
      </c>
      <c r="L85" s="21" t="s">
        <v>3</v>
      </c>
    </row>
    <row r="86" spans="2:12" ht="15">
      <c r="B86" s="69" t="s">
        <v>74</v>
      </c>
      <c r="D86" s="22" t="s">
        <v>56</v>
      </c>
      <c r="F86" s="22" t="s">
        <v>4</v>
      </c>
      <c r="G86" s="20"/>
      <c r="H86" s="22" t="s">
        <v>13</v>
      </c>
      <c r="J86" s="22" t="s">
        <v>14</v>
      </c>
      <c r="L86" s="22" t="s">
        <v>13</v>
      </c>
    </row>
    <row r="87" ht="15.75" thickBot="1">
      <c r="B87" s="67"/>
    </row>
    <row r="88" spans="2:12" ht="15.75" thickBot="1">
      <c r="B88" s="70">
        <f>F69</f>
        <v>0</v>
      </c>
      <c r="D88" s="24">
        <f>IF(F56=0,0,IF(F56&lt;2,VLOOKUP(F62,L101:M127,2),VLOOKUP(F62,N101:O127,2)))</f>
        <v>0</v>
      </c>
      <c r="F88" s="25">
        <f>D74+D88-D76-D78-B88-D82</f>
        <v>0</v>
      </c>
      <c r="G88" s="26"/>
      <c r="H88" s="27">
        <f>IF(D114&lt;0,0,D114)</f>
        <v>0</v>
      </c>
      <c r="J88" s="24">
        <f>IF((D80+H80)=0,0,((F88+D76+D82)*(0.0765)))</f>
        <v>0</v>
      </c>
      <c r="L88" s="95">
        <f>(IF((J99-L99-N99)&lt;10910,(J99-L99-N99)*0.04,IF(AND(10910&lt;(J99-L99-N99),(J99-L99-N99)&lt;21820),436.4+(0.0584*((J99-L99-N99)-10910)),IF(AND(21820&lt;(J99-L99-N99),(J99-L99-N99)&lt;240190),1073.54+(0.0627*((J99-L99-N99)-21820)),IF(240190&lt;(J99-L99-N99),14765.34+(0.0765*((J99-L99-N99)-240190)),0)))))/B99</f>
        <v>0</v>
      </c>
    </row>
    <row r="89" ht="15"/>
    <row r="90" spans="4:14" ht="15.75">
      <c r="D90" s="21" t="s">
        <v>57</v>
      </c>
      <c r="F90" s="21" t="s">
        <v>58</v>
      </c>
      <c r="H90" s="31" t="s">
        <v>27</v>
      </c>
      <c r="J90" s="31" t="s">
        <v>30</v>
      </c>
      <c r="L90" s="31" t="s">
        <v>29</v>
      </c>
      <c r="N90" s="32" t="s">
        <v>38</v>
      </c>
    </row>
    <row r="91" spans="4:14" ht="15.75">
      <c r="D91" s="22" t="s">
        <v>56</v>
      </c>
      <c r="F91" s="22" t="s">
        <v>4</v>
      </c>
      <c r="H91" s="33" t="s">
        <v>28</v>
      </c>
      <c r="J91" s="33" t="s">
        <v>31</v>
      </c>
      <c r="K91" s="21"/>
      <c r="L91" s="33" t="s">
        <v>28</v>
      </c>
      <c r="N91" s="34" t="s">
        <v>32</v>
      </c>
    </row>
    <row r="92" spans="8:14" ht="16.5" thickBot="1">
      <c r="H92" s="35"/>
      <c r="J92" s="35"/>
      <c r="K92" s="21"/>
      <c r="L92" s="35"/>
      <c r="N92" s="40"/>
    </row>
    <row r="93" spans="4:14" ht="16.5" thickBot="1">
      <c r="D93" s="24">
        <f>IF(F56=0,0,IF(F56&lt;2,VLOOKUP(F62,L101:M127,2),VLOOKUP(F62,N101:O127,2)))</f>
        <v>0</v>
      </c>
      <c r="F93" s="24">
        <f>D74+D93-D76-D78-B88-D82</f>
        <v>0</v>
      </c>
      <c r="H93" s="36">
        <f>H88-(H78-L80)</f>
        <v>0</v>
      </c>
      <c r="J93" s="36">
        <f>J88-(D80+H80)</f>
        <v>0</v>
      </c>
      <c r="L93" s="36">
        <f>L88-(L78-L82)</f>
        <v>0</v>
      </c>
      <c r="N93" s="37">
        <f>H93+J93+L93</f>
        <v>0</v>
      </c>
    </row>
    <row r="94" ht="15">
      <c r="B94" s="97" t="s">
        <v>135</v>
      </c>
    </row>
    <row r="95" spans="2:18" s="9" customFormat="1" ht="15.75" hidden="1">
      <c r="B95" s="29"/>
      <c r="C95" s="29"/>
      <c r="E95" s="30"/>
      <c r="G95" s="30"/>
      <c r="J95" s="21" t="s">
        <v>16</v>
      </c>
      <c r="K95" s="30"/>
      <c r="L95" s="4"/>
      <c r="M95" s="4"/>
      <c r="N95" s="21" t="s">
        <v>24</v>
      </c>
      <c r="R95" s="84"/>
    </row>
    <row r="96" spans="2:18" s="9" customFormat="1" ht="15.75" hidden="1">
      <c r="B96" s="21" t="s">
        <v>18</v>
      </c>
      <c r="C96" s="29"/>
      <c r="E96" s="30"/>
      <c r="F96" s="21" t="s">
        <v>2</v>
      </c>
      <c r="G96" s="30"/>
      <c r="J96" s="21" t="s">
        <v>17</v>
      </c>
      <c r="K96" s="30"/>
      <c r="L96" s="21" t="s">
        <v>25</v>
      </c>
      <c r="M96" s="4"/>
      <c r="N96" s="21" t="s">
        <v>84</v>
      </c>
      <c r="R96" s="84" t="s">
        <v>112</v>
      </c>
    </row>
    <row r="97" spans="2:18" s="9" customFormat="1" ht="15.75" hidden="1">
      <c r="B97" s="22" t="s">
        <v>19</v>
      </c>
      <c r="C97" s="29"/>
      <c r="E97" s="30"/>
      <c r="F97" s="22" t="s">
        <v>109</v>
      </c>
      <c r="G97" s="30"/>
      <c r="J97" s="22" t="s">
        <v>4</v>
      </c>
      <c r="K97" s="30"/>
      <c r="L97" s="22" t="s">
        <v>20</v>
      </c>
      <c r="M97" s="4"/>
      <c r="N97" s="22" t="s">
        <v>20</v>
      </c>
      <c r="R97" s="85" t="s">
        <v>111</v>
      </c>
    </row>
    <row r="98" spans="8:18" ht="15.75" hidden="1" thickBot="1">
      <c r="H98" s="43" t="s">
        <v>41</v>
      </c>
      <c r="R98" s="85" t="s">
        <v>110</v>
      </c>
    </row>
    <row r="99" spans="2:14" ht="15.75" hidden="1" thickBot="1">
      <c r="B99" s="23">
        <v>26</v>
      </c>
      <c r="F99" s="42">
        <f>IF(OR(H76="EXEMPT",H76="NT",H76="-WO"),0,151.9*H76)</f>
        <v>0</v>
      </c>
      <c r="H99" s="43" t="s">
        <v>39</v>
      </c>
      <c r="J99" s="27">
        <f>F93*26</f>
        <v>0</v>
      </c>
      <c r="L99" s="28">
        <f>IF(J99=0,0,IF(L74="S",IF((J99&lt;15200),5730,IF((J99&gt;62949),0,IF(AND(15200&lt;J99,J99&lt;62950),5730-((J99-15200)*0.12)))),IF((J99&lt;21400),7870,IF((J99&gt;60750),0,IF(AND(21400&lt;J99,J99&lt;60750),7870-((J99-21400)*0.2))))))</f>
        <v>0</v>
      </c>
      <c r="N99" s="83">
        <f>IF(OR(L76="EXEMPT",L76="NT",L76="-WO"),0,L76*400)</f>
        <v>0</v>
      </c>
    </row>
    <row r="100" spans="6:8" ht="15" hidden="1">
      <c r="F100" s="20"/>
      <c r="H100" s="44" t="s">
        <v>40</v>
      </c>
    </row>
    <row r="101" spans="2:15" ht="15" hidden="1">
      <c r="B101" s="21" t="s">
        <v>21</v>
      </c>
      <c r="C101" s="21"/>
      <c r="D101" s="21">
        <v>0</v>
      </c>
      <c r="F101" s="21" t="s">
        <v>0</v>
      </c>
      <c r="G101" s="21"/>
      <c r="H101" s="21">
        <v>0</v>
      </c>
      <c r="I101" s="21"/>
      <c r="J101" s="21"/>
      <c r="L101" s="79" t="s">
        <v>5</v>
      </c>
      <c r="M101" s="80">
        <v>426.4</v>
      </c>
      <c r="N101" s="79" t="s">
        <v>5</v>
      </c>
      <c r="O101" s="80">
        <v>878.2</v>
      </c>
    </row>
    <row r="102" spans="2:15" ht="15" hidden="1">
      <c r="B102" s="21" t="s">
        <v>22</v>
      </c>
      <c r="C102" s="21"/>
      <c r="D102" s="21">
        <v>1</v>
      </c>
      <c r="F102" s="21" t="s">
        <v>1</v>
      </c>
      <c r="G102" s="21"/>
      <c r="H102" s="21">
        <v>1</v>
      </c>
      <c r="I102" s="21"/>
      <c r="J102" s="21"/>
      <c r="L102" s="79" t="s">
        <v>6</v>
      </c>
      <c r="M102" s="80">
        <v>474.8</v>
      </c>
      <c r="N102" s="79" t="s">
        <v>6</v>
      </c>
      <c r="O102" s="80">
        <v>977.9</v>
      </c>
    </row>
    <row r="103" spans="2:15" ht="15" hidden="1">
      <c r="B103" s="21"/>
      <c r="C103" s="21"/>
      <c r="D103" s="21">
        <v>2</v>
      </c>
      <c r="F103" s="21"/>
      <c r="G103" s="21"/>
      <c r="H103" s="21">
        <v>2</v>
      </c>
      <c r="I103" s="21"/>
      <c r="J103" s="21"/>
      <c r="L103" s="79" t="s">
        <v>126</v>
      </c>
      <c r="M103" s="80">
        <v>451.2</v>
      </c>
      <c r="N103" s="79" t="s">
        <v>126</v>
      </c>
      <c r="O103" s="80">
        <v>929.1</v>
      </c>
    </row>
    <row r="104" spans="2:15" ht="15" hidden="1">
      <c r="B104" s="21"/>
      <c r="C104" s="21"/>
      <c r="F104" s="21"/>
      <c r="G104" s="21"/>
      <c r="H104" s="21">
        <v>3</v>
      </c>
      <c r="I104" s="21"/>
      <c r="J104" s="21"/>
      <c r="L104" s="79" t="s">
        <v>127</v>
      </c>
      <c r="M104" s="82">
        <v>465.4</v>
      </c>
      <c r="N104" s="79" t="s">
        <v>127</v>
      </c>
      <c r="O104" s="82">
        <v>958.4</v>
      </c>
    </row>
    <row r="105" spans="2:15" ht="15" hidden="1">
      <c r="B105" s="21" t="s">
        <v>52</v>
      </c>
      <c r="C105" s="21"/>
      <c r="F105" s="21"/>
      <c r="G105" s="21"/>
      <c r="H105" s="21">
        <v>4</v>
      </c>
      <c r="I105" s="21"/>
      <c r="J105" s="21"/>
      <c r="L105" s="81" t="s">
        <v>95</v>
      </c>
      <c r="M105" s="80">
        <v>393.6</v>
      </c>
      <c r="N105" s="81" t="s">
        <v>95</v>
      </c>
      <c r="O105" s="80">
        <v>810.6</v>
      </c>
    </row>
    <row r="106" spans="2:15" ht="15" hidden="1">
      <c r="B106" s="48">
        <v>0</v>
      </c>
      <c r="C106" s="21"/>
      <c r="D106" s="49">
        <f>IF(H74="S",IF((F88-F99)&lt;88,0,0),IF((F88-F99)&lt;331,0,0))</f>
        <v>0</v>
      </c>
      <c r="F106" s="21"/>
      <c r="G106" s="21"/>
      <c r="H106" s="21">
        <v>5</v>
      </c>
      <c r="I106" s="21"/>
      <c r="J106" s="21"/>
      <c r="L106" s="79" t="s">
        <v>96</v>
      </c>
      <c r="M106" s="80">
        <v>472.4</v>
      </c>
      <c r="N106" s="79" t="s">
        <v>96</v>
      </c>
      <c r="O106" s="80">
        <v>973</v>
      </c>
    </row>
    <row r="107" spans="2:15" ht="15" hidden="1">
      <c r="B107" s="48">
        <v>0.1</v>
      </c>
      <c r="C107" s="21"/>
      <c r="D107" s="49">
        <f>IF(H74="S",IF(D106&gt;0,0,IF((F88-F99)&lt;443,((F88-F99)-88)*0.1,0)),IF(D106&gt;0,0,IF((F88-F99)&lt;1040,((F88-F99)-331)*0.1,0)))</f>
        <v>-33.1</v>
      </c>
      <c r="F107" s="21"/>
      <c r="G107" s="21"/>
      <c r="H107" s="21">
        <v>6</v>
      </c>
      <c r="I107" s="21"/>
      <c r="J107" s="21"/>
      <c r="L107" s="79" t="s">
        <v>97</v>
      </c>
      <c r="M107" s="80">
        <v>496.7</v>
      </c>
      <c r="N107" s="79" t="s">
        <v>97</v>
      </c>
      <c r="O107" s="80">
        <v>1023</v>
      </c>
    </row>
    <row r="108" spans="2:15" ht="15" hidden="1">
      <c r="B108" s="48">
        <v>0.15</v>
      </c>
      <c r="C108" s="21"/>
      <c r="D108" s="49">
        <f>IF(H74="S",IF(SUM(D106:D107)&gt;0,0,IF((F88-F99)&lt;1529,((F88-F99)-443)*0.15+35.5,0)),IF(SUM(D106:D107)&gt;0,0,IF((F88-F99)&lt;3212,((F88-F99)-1040)*0.15+70.9,0)))</f>
        <v>-85.1</v>
      </c>
      <c r="F108" s="21"/>
      <c r="G108" s="21"/>
      <c r="H108" s="21">
        <v>7</v>
      </c>
      <c r="I108" s="21"/>
      <c r="J108" s="21"/>
      <c r="L108" s="79" t="s">
        <v>98</v>
      </c>
      <c r="M108" s="80">
        <v>377.5</v>
      </c>
      <c r="N108" s="79" t="s">
        <v>98</v>
      </c>
      <c r="O108" s="80">
        <v>777.5</v>
      </c>
    </row>
    <row r="109" spans="2:15" ht="15" hidden="1">
      <c r="B109" s="48">
        <v>0.25</v>
      </c>
      <c r="C109" s="21"/>
      <c r="D109" s="49">
        <f>IF(H74="S",IF(SUM(D106:D108)&gt;0,0,IF((F88-F99)&lt;3579,((F88-F99)-1529)*0.25+198.4,0)),IF(SUM(D106:D108)&gt;0,0,IF((F88-F99)&lt;6146,((F88-F99)-3212)*0.25+396.7,0)))</f>
        <v>-406.3</v>
      </c>
      <c r="F109" s="21"/>
      <c r="G109" s="21"/>
      <c r="H109" s="21">
        <v>8</v>
      </c>
      <c r="I109" s="21"/>
      <c r="J109" s="21"/>
      <c r="L109" s="79" t="s">
        <v>99</v>
      </c>
      <c r="M109" s="80">
        <v>462.5</v>
      </c>
      <c r="N109" s="79" t="s">
        <v>99</v>
      </c>
      <c r="O109" s="80">
        <v>952.5</v>
      </c>
    </row>
    <row r="110" spans="2:15" ht="15" hidden="1">
      <c r="B110" s="48">
        <v>0.28</v>
      </c>
      <c r="C110" s="21"/>
      <c r="D110" s="49">
        <f>IF(H74="S",IF(SUM(D106:D109)&gt;0,0,IF((F88-F99)&lt;7369,((F88-F99)-3579)*0.28+710.9,0)),IF(SUM(D106:D109)&gt;0,0,IF((F88-F99)&lt;9194,((F88-F99)-6146)*0.28+1130.2,0)))</f>
        <v>-590.6800000000001</v>
      </c>
      <c r="F110" s="71"/>
      <c r="G110" s="21"/>
      <c r="H110" s="21">
        <v>9</v>
      </c>
      <c r="I110" s="21"/>
      <c r="J110" s="21"/>
      <c r="L110" s="79" t="s">
        <v>100</v>
      </c>
      <c r="M110" s="80">
        <v>474.4</v>
      </c>
      <c r="N110" s="79" t="s">
        <v>100</v>
      </c>
      <c r="O110" s="80">
        <v>977.1</v>
      </c>
    </row>
    <row r="111" spans="2:15" ht="15" hidden="1">
      <c r="B111" s="48">
        <v>0.33</v>
      </c>
      <c r="C111" s="21"/>
      <c r="D111" s="49">
        <f>IF(H74="S",IF(SUM(D106:D110)&gt;0,0,IF((F88-F99)&lt;15915,((F88-F99)-7369)*0.33+1772.1,0)),IF(SUM(D106:D110)&gt;0,0,IF((F88-F99)&lt;16158,((F88-F99)-9194)*0.33+1983.64,0)))</f>
        <v>-1050.3799999999999</v>
      </c>
      <c r="F111" s="71"/>
      <c r="G111" s="21"/>
      <c r="H111" s="21">
        <v>10</v>
      </c>
      <c r="I111" s="21"/>
      <c r="J111" s="21"/>
      <c r="L111" s="79" t="s">
        <v>7</v>
      </c>
      <c r="M111" s="80">
        <v>422.5</v>
      </c>
      <c r="N111" s="79" t="s">
        <v>7</v>
      </c>
      <c r="O111" s="80">
        <v>870</v>
      </c>
    </row>
    <row r="112" spans="2:15" ht="15" hidden="1">
      <c r="B112" s="48">
        <v>0.35</v>
      </c>
      <c r="C112" s="21"/>
      <c r="D112" s="49">
        <f>IF(H74="S",IF(SUM(D106:D111)&gt;0,0,IF((F88-F99)&lt;15981,((F88-F99)-15915)*0.35+4592.28,0)),IF(SUM(D106:D111)&gt;0,0,IF((F88-F99)&lt;18210,((F88-F99)-16158)*0.35+4281.76,0)))</f>
        <v>-1373.539999999999</v>
      </c>
      <c r="F112" s="71"/>
      <c r="G112" s="21"/>
      <c r="H112" s="21">
        <v>11</v>
      </c>
      <c r="I112" s="21"/>
      <c r="J112" s="21"/>
      <c r="L112" s="79" t="s">
        <v>8</v>
      </c>
      <c r="M112" s="80">
        <v>486.5</v>
      </c>
      <c r="N112" s="79" t="s">
        <v>8</v>
      </c>
      <c r="O112" s="80">
        <v>1001.9</v>
      </c>
    </row>
    <row r="113" spans="2:15" ht="15" hidden="1">
      <c r="B113" s="87">
        <v>0.396</v>
      </c>
      <c r="C113" s="21"/>
      <c r="D113" s="86">
        <f>IF(H74="S",IF(SUM(D106:D112)&gt;0,0,IF((F88-F99)&lt;9999999.99,((F88-F99)-15981)*0.396+4615.38,0)),IF(SUM(D106:D111)&gt;0,0,IF((F88-F99)&lt;9999999.99,((F88-F99)-18210)*0.396+4999.96,0)))</f>
        <v>-2211.2000000000007</v>
      </c>
      <c r="F113" s="71"/>
      <c r="G113" s="21"/>
      <c r="H113" s="21">
        <v>12</v>
      </c>
      <c r="I113" s="21"/>
      <c r="J113" s="21"/>
      <c r="L113" s="79" t="s">
        <v>9</v>
      </c>
      <c r="M113" s="80">
        <v>486.5</v>
      </c>
      <c r="N113" s="79" t="s">
        <v>9</v>
      </c>
      <c r="O113" s="80">
        <v>1001.9</v>
      </c>
    </row>
    <row r="114" spans="2:15" ht="15.75" hidden="1" thickBot="1">
      <c r="B114" s="21"/>
      <c r="C114" s="21"/>
      <c r="D114" s="50">
        <f>SUM(D106:D113)</f>
        <v>-5750.299999999999</v>
      </c>
      <c r="F114" s="21"/>
      <c r="G114" s="21"/>
      <c r="H114" s="21">
        <v>13</v>
      </c>
      <c r="I114" s="21"/>
      <c r="J114" s="21"/>
      <c r="L114" s="79" t="s">
        <v>101</v>
      </c>
      <c r="M114" s="80">
        <v>393.1</v>
      </c>
      <c r="N114" s="79" t="s">
        <v>101</v>
      </c>
      <c r="O114" s="80">
        <v>809.6</v>
      </c>
    </row>
    <row r="115" spans="2:15" ht="15.75" hidden="1" thickTop="1">
      <c r="B115" s="57"/>
      <c r="C115" s="21"/>
      <c r="F115" s="21"/>
      <c r="G115" s="21"/>
      <c r="H115" s="21">
        <v>14</v>
      </c>
      <c r="I115" s="21"/>
      <c r="J115" s="21"/>
      <c r="L115" s="79" t="s">
        <v>102</v>
      </c>
      <c r="M115" s="80">
        <v>350.3</v>
      </c>
      <c r="N115" s="79" t="s">
        <v>102</v>
      </c>
      <c r="O115" s="80">
        <v>721.4</v>
      </c>
    </row>
    <row r="116" spans="2:15" ht="15" hidden="1">
      <c r="B116" s="57"/>
      <c r="C116" s="21"/>
      <c r="F116" s="21"/>
      <c r="G116" s="21"/>
      <c r="H116" s="21">
        <v>15</v>
      </c>
      <c r="I116" s="21"/>
      <c r="J116" s="21"/>
      <c r="L116" s="79" t="s">
        <v>103</v>
      </c>
      <c r="M116" s="80">
        <v>465.9</v>
      </c>
      <c r="N116" s="79" t="s">
        <v>103</v>
      </c>
      <c r="O116" s="80">
        <v>959.5</v>
      </c>
    </row>
    <row r="117" spans="2:15" ht="15" hidden="1">
      <c r="B117" s="57"/>
      <c r="C117" s="21"/>
      <c r="F117" s="21"/>
      <c r="G117" s="21"/>
      <c r="H117" s="21">
        <v>16</v>
      </c>
      <c r="I117" s="21"/>
      <c r="J117" s="21"/>
      <c r="L117" s="79" t="s">
        <v>10</v>
      </c>
      <c r="M117" s="80">
        <v>397.7</v>
      </c>
      <c r="N117" s="79" t="s">
        <v>10</v>
      </c>
      <c r="O117" s="80">
        <v>819.1</v>
      </c>
    </row>
    <row r="118" spans="2:15" ht="15" hidden="1">
      <c r="B118" s="57"/>
      <c r="C118" s="21"/>
      <c r="F118" s="21"/>
      <c r="G118" s="21"/>
      <c r="H118" s="21">
        <v>17</v>
      </c>
      <c r="I118" s="21"/>
      <c r="J118" s="21"/>
      <c r="L118" s="79" t="s">
        <v>11</v>
      </c>
      <c r="M118" s="80">
        <v>474.8</v>
      </c>
      <c r="N118" s="79" t="s">
        <v>11</v>
      </c>
      <c r="O118" s="80">
        <v>977.9</v>
      </c>
    </row>
    <row r="119" spans="2:15" ht="15" hidden="1">
      <c r="B119" s="57" t="s">
        <v>117</v>
      </c>
      <c r="C119" s="21"/>
      <c r="F119" s="21"/>
      <c r="G119" s="21"/>
      <c r="H119" s="21">
        <v>18</v>
      </c>
      <c r="I119" s="21"/>
      <c r="J119" s="21"/>
      <c r="L119" s="79" t="s">
        <v>104</v>
      </c>
      <c r="M119" s="80">
        <v>816.6</v>
      </c>
      <c r="N119" s="79" t="s">
        <v>104</v>
      </c>
      <c r="O119" s="80">
        <v>1681.8</v>
      </c>
    </row>
    <row r="120" spans="2:15" ht="15" hidden="1">
      <c r="B120" s="51"/>
      <c r="C120" s="21"/>
      <c r="F120" s="21"/>
      <c r="G120" s="21"/>
      <c r="H120" s="21">
        <v>19</v>
      </c>
      <c r="I120" s="21"/>
      <c r="J120" s="21"/>
      <c r="L120" s="79" t="s">
        <v>67</v>
      </c>
      <c r="M120" s="80">
        <v>505</v>
      </c>
      <c r="N120" s="79" t="s">
        <v>67</v>
      </c>
      <c r="O120" s="80">
        <v>1039.9</v>
      </c>
    </row>
    <row r="121" spans="2:15" ht="15" hidden="1">
      <c r="B121" s="57"/>
      <c r="C121" s="21"/>
      <c r="F121" s="21"/>
      <c r="G121" s="21"/>
      <c r="H121" s="21">
        <v>20</v>
      </c>
      <c r="I121" s="21"/>
      <c r="J121" s="21"/>
      <c r="L121" s="79" t="s">
        <v>105</v>
      </c>
      <c r="M121" s="80">
        <v>463.4</v>
      </c>
      <c r="N121" s="79" t="s">
        <v>105</v>
      </c>
      <c r="O121" s="80">
        <v>954.4</v>
      </c>
    </row>
    <row r="122" spans="2:15" ht="15" hidden="1">
      <c r="B122" s="57"/>
      <c r="C122" s="21"/>
      <c r="F122" s="21"/>
      <c r="G122" s="21"/>
      <c r="H122" s="21">
        <v>21</v>
      </c>
      <c r="I122" s="21"/>
      <c r="J122" s="21"/>
      <c r="L122" s="79" t="s">
        <v>12</v>
      </c>
      <c r="M122" s="80">
        <v>451.6</v>
      </c>
      <c r="N122" s="79" t="s">
        <v>12</v>
      </c>
      <c r="O122" s="80">
        <v>929.9</v>
      </c>
    </row>
    <row r="123" spans="2:15" ht="15" hidden="1">
      <c r="B123" s="57"/>
      <c r="C123" s="21"/>
      <c r="F123" s="21"/>
      <c r="G123" s="21"/>
      <c r="H123" s="21">
        <v>22</v>
      </c>
      <c r="I123" s="21"/>
      <c r="J123" s="21"/>
      <c r="L123" s="79" t="s">
        <v>106</v>
      </c>
      <c r="M123" s="80">
        <v>404.3</v>
      </c>
      <c r="N123" s="79" t="s">
        <v>106</v>
      </c>
      <c r="O123" s="80">
        <v>832.6</v>
      </c>
    </row>
    <row r="124" spans="2:15" ht="15" hidden="1">
      <c r="B124" s="21"/>
      <c r="C124" s="21"/>
      <c r="F124" s="21"/>
      <c r="G124" s="21"/>
      <c r="H124" s="21">
        <v>23</v>
      </c>
      <c r="I124" s="21"/>
      <c r="J124" s="21"/>
      <c r="L124" s="79" t="s">
        <v>107</v>
      </c>
      <c r="M124" s="80">
        <v>463.4</v>
      </c>
      <c r="N124" s="79" t="s">
        <v>107</v>
      </c>
      <c r="O124" s="80">
        <v>954.2</v>
      </c>
    </row>
    <row r="125" spans="2:15" ht="15" hidden="1">
      <c r="B125" s="21"/>
      <c r="C125" s="21"/>
      <c r="F125" s="21"/>
      <c r="G125" s="21"/>
      <c r="H125" s="21">
        <v>24</v>
      </c>
      <c r="I125" s="21"/>
      <c r="J125" s="21"/>
      <c r="L125" s="79" t="s">
        <v>128</v>
      </c>
      <c r="M125" s="80">
        <v>484.6</v>
      </c>
      <c r="N125" s="79" t="s">
        <v>128</v>
      </c>
      <c r="O125" s="80">
        <v>998.1</v>
      </c>
    </row>
    <row r="126" spans="2:15" ht="15" hidden="1">
      <c r="B126" s="21"/>
      <c r="C126" s="21"/>
      <c r="F126" s="21"/>
      <c r="G126" s="21"/>
      <c r="H126" s="21">
        <v>25</v>
      </c>
      <c r="I126" s="21"/>
      <c r="J126" s="21"/>
      <c r="L126" s="79" t="s">
        <v>129</v>
      </c>
      <c r="M126" s="80">
        <v>484.6</v>
      </c>
      <c r="N126" s="79" t="s">
        <v>129</v>
      </c>
      <c r="O126" s="80">
        <v>998.1</v>
      </c>
    </row>
    <row r="127" spans="2:15" ht="15" hidden="1">
      <c r="B127" s="21"/>
      <c r="C127" s="21"/>
      <c r="F127" s="21"/>
      <c r="G127" s="21"/>
      <c r="H127" s="21">
        <v>26</v>
      </c>
      <c r="I127" s="21"/>
      <c r="J127" s="21"/>
      <c r="L127" s="79" t="s">
        <v>108</v>
      </c>
      <c r="M127" s="80">
        <v>387.5</v>
      </c>
      <c r="N127" s="79" t="s">
        <v>108</v>
      </c>
      <c r="O127" s="80">
        <v>797.9</v>
      </c>
    </row>
    <row r="128" spans="2:14" ht="15" hidden="1">
      <c r="B128" s="21"/>
      <c r="C128" s="21"/>
      <c r="F128" s="21"/>
      <c r="G128" s="21"/>
      <c r="H128" s="21">
        <v>27</v>
      </c>
      <c r="I128" s="21"/>
      <c r="J128" s="21"/>
      <c r="L128" s="79"/>
      <c r="M128" s="59"/>
      <c r="N128" s="79"/>
    </row>
    <row r="129" spans="2:14" ht="15" hidden="1">
      <c r="B129" s="21"/>
      <c r="C129" s="21"/>
      <c r="F129" s="21"/>
      <c r="G129" s="21"/>
      <c r="H129" s="21">
        <v>28</v>
      </c>
      <c r="I129" s="21"/>
      <c r="J129" s="21"/>
      <c r="L129" s="79"/>
      <c r="M129" s="59"/>
      <c r="N129" s="79"/>
    </row>
    <row r="130" spans="2:14" ht="15" hidden="1">
      <c r="B130" s="21"/>
      <c r="C130" s="21"/>
      <c r="F130" s="21"/>
      <c r="G130" s="21"/>
      <c r="H130" s="21">
        <v>29</v>
      </c>
      <c r="I130" s="21"/>
      <c r="J130" s="21"/>
      <c r="L130" s="20"/>
      <c r="M130" s="59"/>
      <c r="N130" s="59"/>
    </row>
    <row r="131" spans="2:14" ht="15" hidden="1">
      <c r="B131" s="21"/>
      <c r="C131" s="21"/>
      <c r="F131" s="21"/>
      <c r="G131" s="21"/>
      <c r="H131" s="21">
        <v>30</v>
      </c>
      <c r="I131" s="21"/>
      <c r="J131" s="21"/>
      <c r="L131" s="20"/>
      <c r="M131" s="59"/>
      <c r="N131" s="59"/>
    </row>
    <row r="132" spans="2:14" ht="15" hidden="1">
      <c r="B132" s="21"/>
      <c r="C132" s="21"/>
      <c r="F132" s="21"/>
      <c r="G132" s="21"/>
      <c r="H132" s="21">
        <v>31</v>
      </c>
      <c r="I132" s="21"/>
      <c r="J132" s="21"/>
      <c r="L132" s="20"/>
      <c r="M132" s="59"/>
      <c r="N132" s="59"/>
    </row>
    <row r="133" spans="2:14" ht="15.75" hidden="1">
      <c r="B133" s="21"/>
      <c r="C133" s="21"/>
      <c r="F133" s="21"/>
      <c r="G133" s="21"/>
      <c r="H133" s="21">
        <v>32</v>
      </c>
      <c r="I133" s="21"/>
      <c r="J133" s="21"/>
      <c r="L133" s="58"/>
      <c r="M133" s="59"/>
      <c r="N133" s="59"/>
    </row>
    <row r="134" spans="2:14" ht="15" hidden="1">
      <c r="B134" s="21"/>
      <c r="C134" s="21"/>
      <c r="F134" s="21"/>
      <c r="G134" s="21"/>
      <c r="H134" s="21">
        <v>33</v>
      </c>
      <c r="I134" s="21"/>
      <c r="J134" s="21"/>
      <c r="L134" s="20"/>
      <c r="M134" s="59"/>
      <c r="N134" s="59"/>
    </row>
    <row r="135" spans="2:14" ht="15" hidden="1">
      <c r="B135" s="21"/>
      <c r="C135" s="21"/>
      <c r="F135" s="21"/>
      <c r="G135" s="21"/>
      <c r="H135" s="21">
        <v>34</v>
      </c>
      <c r="I135" s="21"/>
      <c r="J135" s="21"/>
      <c r="L135" s="20"/>
      <c r="M135" s="59"/>
      <c r="N135" s="59"/>
    </row>
    <row r="136" spans="2:14" ht="15" hidden="1">
      <c r="B136" s="21"/>
      <c r="C136" s="21"/>
      <c r="F136" s="21"/>
      <c r="G136" s="21"/>
      <c r="H136" s="21">
        <v>35</v>
      </c>
      <c r="I136" s="21"/>
      <c r="J136" s="21"/>
      <c r="L136" s="20"/>
      <c r="M136" s="59"/>
      <c r="N136" s="59"/>
    </row>
    <row r="137" spans="2:14" ht="15.75" hidden="1">
      <c r="B137" s="21"/>
      <c r="C137" s="21"/>
      <c r="F137" s="21"/>
      <c r="G137" s="21"/>
      <c r="H137" s="21">
        <v>36</v>
      </c>
      <c r="I137" s="21"/>
      <c r="J137" s="21"/>
      <c r="L137" s="58"/>
      <c r="M137" s="59"/>
      <c r="N137" s="59"/>
    </row>
    <row r="138" spans="2:14" ht="15" hidden="1">
      <c r="B138" s="21"/>
      <c r="C138" s="21"/>
      <c r="F138" s="21"/>
      <c r="G138" s="21"/>
      <c r="H138" s="21">
        <v>37</v>
      </c>
      <c r="I138" s="21"/>
      <c r="J138" s="21"/>
      <c r="L138" s="20"/>
      <c r="M138" s="59"/>
      <c r="N138" s="59"/>
    </row>
    <row r="139" spans="2:14" ht="15" hidden="1">
      <c r="B139" s="21"/>
      <c r="C139" s="21"/>
      <c r="F139" s="21"/>
      <c r="G139" s="21"/>
      <c r="H139" s="21">
        <v>38</v>
      </c>
      <c r="I139" s="21"/>
      <c r="J139" s="21"/>
      <c r="L139" s="20"/>
      <c r="M139" s="59"/>
      <c r="N139" s="59"/>
    </row>
    <row r="140" spans="2:14" ht="15" hidden="1">
      <c r="B140" s="21"/>
      <c r="C140" s="21"/>
      <c r="F140" s="21"/>
      <c r="G140" s="21"/>
      <c r="H140" s="21">
        <v>39</v>
      </c>
      <c r="I140" s="21"/>
      <c r="J140" s="21"/>
      <c r="L140" s="20"/>
      <c r="M140" s="59"/>
      <c r="N140" s="59"/>
    </row>
    <row r="141" spans="2:14" ht="15.75" hidden="1">
      <c r="B141" s="21"/>
      <c r="C141" s="21"/>
      <c r="F141" s="21"/>
      <c r="G141" s="21"/>
      <c r="H141" s="21">
        <v>40</v>
      </c>
      <c r="I141" s="21"/>
      <c r="J141" s="21"/>
      <c r="L141" s="58"/>
      <c r="M141" s="59"/>
      <c r="N141" s="59"/>
    </row>
    <row r="142" spans="2:14" ht="15" hidden="1">
      <c r="B142" s="21"/>
      <c r="C142" s="21"/>
      <c r="F142" s="21"/>
      <c r="G142" s="21"/>
      <c r="H142" s="21">
        <v>41</v>
      </c>
      <c r="I142" s="21"/>
      <c r="J142" s="21"/>
      <c r="L142" s="20"/>
      <c r="M142" s="59"/>
      <c r="N142" s="59"/>
    </row>
    <row r="143" spans="2:14" ht="15" hidden="1">
      <c r="B143" s="21"/>
      <c r="C143" s="21"/>
      <c r="F143" s="21"/>
      <c r="G143" s="21"/>
      <c r="H143" s="21">
        <v>42</v>
      </c>
      <c r="I143" s="21"/>
      <c r="J143" s="21"/>
      <c r="L143" s="20"/>
      <c r="M143" s="59"/>
      <c r="N143" s="59"/>
    </row>
    <row r="144" spans="2:14" ht="15" hidden="1">
      <c r="B144" s="21"/>
      <c r="C144" s="21"/>
      <c r="F144" s="21"/>
      <c r="G144" s="21"/>
      <c r="H144" s="21">
        <v>43</v>
      </c>
      <c r="I144" s="21"/>
      <c r="J144" s="21"/>
      <c r="L144" s="20"/>
      <c r="M144" s="59"/>
      <c r="N144" s="59"/>
    </row>
    <row r="145" spans="2:14" ht="15" hidden="1">
      <c r="B145" s="21"/>
      <c r="C145" s="21"/>
      <c r="F145" s="21"/>
      <c r="G145" s="21"/>
      <c r="H145" s="21">
        <v>44</v>
      </c>
      <c r="I145" s="21"/>
      <c r="J145" s="21"/>
      <c r="L145" s="20"/>
      <c r="M145" s="59"/>
      <c r="N145" s="59"/>
    </row>
    <row r="146" spans="2:14" ht="15" hidden="1">
      <c r="B146" s="21"/>
      <c r="C146" s="21"/>
      <c r="F146" s="21"/>
      <c r="G146" s="21"/>
      <c r="H146" s="21">
        <v>45</v>
      </c>
      <c r="I146" s="21"/>
      <c r="J146" s="21"/>
      <c r="L146" s="20"/>
      <c r="M146" s="59"/>
      <c r="N146" s="59"/>
    </row>
    <row r="147" spans="2:14" ht="15" hidden="1">
      <c r="B147" s="21"/>
      <c r="C147" s="21"/>
      <c r="F147" s="21"/>
      <c r="G147" s="21"/>
      <c r="H147" s="21">
        <v>46</v>
      </c>
      <c r="I147" s="21"/>
      <c r="J147" s="21"/>
      <c r="L147" s="20"/>
      <c r="M147" s="59"/>
      <c r="N147" s="59"/>
    </row>
    <row r="148" spans="2:14" ht="15" hidden="1">
      <c r="B148" s="21"/>
      <c r="C148" s="21"/>
      <c r="F148" s="21"/>
      <c r="G148" s="21"/>
      <c r="H148" s="21">
        <v>47</v>
      </c>
      <c r="I148" s="21"/>
      <c r="J148" s="21"/>
      <c r="L148" s="20"/>
      <c r="M148" s="59"/>
      <c r="N148" s="59"/>
    </row>
    <row r="149" spans="2:14" ht="15" hidden="1">
      <c r="B149" s="21"/>
      <c r="C149" s="21"/>
      <c r="F149" s="21"/>
      <c r="G149" s="21"/>
      <c r="H149" s="21">
        <v>48</v>
      </c>
      <c r="I149" s="21"/>
      <c r="J149" s="21"/>
      <c r="L149" s="20"/>
      <c r="M149" s="59"/>
      <c r="N149" s="59"/>
    </row>
    <row r="150" spans="2:14" ht="15" hidden="1">
      <c r="B150" s="21"/>
      <c r="C150" s="21"/>
      <c r="F150" s="21"/>
      <c r="G150" s="21"/>
      <c r="H150" s="21">
        <v>49</v>
      </c>
      <c r="I150" s="21"/>
      <c r="J150" s="21"/>
      <c r="L150" s="20"/>
      <c r="M150" s="59"/>
      <c r="N150" s="59"/>
    </row>
    <row r="151" spans="2:14" ht="15" hidden="1">
      <c r="B151" s="21"/>
      <c r="C151" s="21"/>
      <c r="F151" s="21"/>
      <c r="G151" s="21"/>
      <c r="H151" s="21">
        <v>50</v>
      </c>
      <c r="I151" s="21"/>
      <c r="J151" s="21"/>
      <c r="L151" s="20"/>
      <c r="M151" s="59"/>
      <c r="N151" s="59"/>
    </row>
    <row r="152" spans="2:14" ht="15" hidden="1">
      <c r="B152" s="21"/>
      <c r="C152" s="21"/>
      <c r="F152" s="21"/>
      <c r="G152" s="21"/>
      <c r="H152" s="21">
        <v>51</v>
      </c>
      <c r="I152" s="21"/>
      <c r="J152" s="21"/>
      <c r="L152" s="20"/>
      <c r="M152" s="59"/>
      <c r="N152" s="59"/>
    </row>
    <row r="153" spans="2:14" ht="15" hidden="1">
      <c r="B153" s="21"/>
      <c r="C153" s="21"/>
      <c r="F153" s="21"/>
      <c r="G153" s="21"/>
      <c r="H153" s="21">
        <v>52</v>
      </c>
      <c r="I153" s="21"/>
      <c r="J153" s="21"/>
      <c r="L153" s="20"/>
      <c r="M153" s="59"/>
      <c r="N153" s="59"/>
    </row>
    <row r="154" spans="2:14" ht="15" hidden="1">
      <c r="B154" s="21"/>
      <c r="C154" s="21"/>
      <c r="F154" s="21"/>
      <c r="G154" s="21"/>
      <c r="H154" s="21">
        <v>53</v>
      </c>
      <c r="I154" s="21"/>
      <c r="J154" s="21"/>
      <c r="L154" s="20"/>
      <c r="M154" s="59"/>
      <c r="N154" s="59"/>
    </row>
    <row r="155" spans="2:14" ht="15" hidden="1">
      <c r="B155" s="21"/>
      <c r="C155" s="21"/>
      <c r="F155" s="21"/>
      <c r="G155" s="21"/>
      <c r="H155" s="21">
        <v>54</v>
      </c>
      <c r="I155" s="21"/>
      <c r="J155" s="21"/>
      <c r="L155" s="20"/>
      <c r="M155" s="59"/>
      <c r="N155" s="59"/>
    </row>
    <row r="156" spans="2:14" ht="15" hidden="1">
      <c r="B156" s="21"/>
      <c r="C156" s="21"/>
      <c r="F156" s="21"/>
      <c r="G156" s="21"/>
      <c r="H156" s="21">
        <v>55</v>
      </c>
      <c r="I156" s="21"/>
      <c r="J156" s="21"/>
      <c r="L156" s="20"/>
      <c r="M156" s="59"/>
      <c r="N156" s="59"/>
    </row>
    <row r="157" spans="2:14" ht="15" hidden="1">
      <c r="B157" s="21"/>
      <c r="C157" s="21"/>
      <c r="F157" s="21"/>
      <c r="G157" s="21"/>
      <c r="H157" s="21">
        <v>56</v>
      </c>
      <c r="I157" s="21"/>
      <c r="J157" s="21"/>
      <c r="L157" s="20"/>
      <c r="M157" s="59"/>
      <c r="N157" s="59"/>
    </row>
    <row r="158" spans="2:14" ht="15" hidden="1">
      <c r="B158" s="21"/>
      <c r="C158" s="21"/>
      <c r="F158" s="21"/>
      <c r="G158" s="21"/>
      <c r="H158" s="21">
        <v>57</v>
      </c>
      <c r="I158" s="21"/>
      <c r="J158" s="21"/>
      <c r="L158" s="20"/>
      <c r="M158" s="59"/>
      <c r="N158" s="59"/>
    </row>
    <row r="159" spans="2:14" ht="15" hidden="1">
      <c r="B159" s="21"/>
      <c r="C159" s="21"/>
      <c r="F159" s="21"/>
      <c r="G159" s="21"/>
      <c r="H159" s="21">
        <v>58</v>
      </c>
      <c r="I159" s="21"/>
      <c r="J159" s="21"/>
      <c r="L159" s="20"/>
      <c r="M159" s="59"/>
      <c r="N159" s="59"/>
    </row>
    <row r="160" spans="2:14" ht="15" hidden="1">
      <c r="B160" s="21"/>
      <c r="C160" s="21"/>
      <c r="F160" s="21"/>
      <c r="G160" s="21"/>
      <c r="H160" s="21">
        <v>59</v>
      </c>
      <c r="I160" s="21"/>
      <c r="J160" s="21"/>
      <c r="L160" s="20"/>
      <c r="M160" s="59"/>
      <c r="N160" s="59"/>
    </row>
    <row r="161" spans="2:14" ht="15" hidden="1">
      <c r="B161" s="21"/>
      <c r="C161" s="21"/>
      <c r="F161" s="21"/>
      <c r="G161" s="21"/>
      <c r="H161" s="21">
        <v>60</v>
      </c>
      <c r="I161" s="21"/>
      <c r="J161" s="21"/>
      <c r="L161" s="20"/>
      <c r="M161" s="59"/>
      <c r="N161" s="59"/>
    </row>
    <row r="162" spans="2:14" ht="15" hidden="1">
      <c r="B162" s="21"/>
      <c r="C162" s="21"/>
      <c r="F162" s="21"/>
      <c r="G162" s="21"/>
      <c r="H162" s="21">
        <v>61</v>
      </c>
      <c r="I162" s="21"/>
      <c r="J162" s="21"/>
      <c r="L162" s="20"/>
      <c r="M162" s="59"/>
      <c r="N162" s="59"/>
    </row>
    <row r="163" spans="2:14" ht="15" hidden="1">
      <c r="B163" s="21"/>
      <c r="C163" s="21"/>
      <c r="F163" s="21"/>
      <c r="G163" s="21"/>
      <c r="H163" s="21">
        <v>62</v>
      </c>
      <c r="I163" s="21"/>
      <c r="J163" s="21"/>
      <c r="L163" s="20"/>
      <c r="M163" s="59"/>
      <c r="N163" s="59"/>
    </row>
    <row r="164" spans="2:14" ht="15" hidden="1">
      <c r="B164" s="21"/>
      <c r="C164" s="21"/>
      <c r="F164" s="21"/>
      <c r="G164" s="21"/>
      <c r="H164" s="21">
        <v>63</v>
      </c>
      <c r="I164" s="21"/>
      <c r="J164" s="21"/>
      <c r="L164" s="20"/>
      <c r="M164" s="59"/>
      <c r="N164" s="59"/>
    </row>
    <row r="165" spans="2:14" ht="15" hidden="1">
      <c r="B165" s="21"/>
      <c r="C165" s="21"/>
      <c r="F165" s="21"/>
      <c r="G165" s="21"/>
      <c r="H165" s="21">
        <v>64</v>
      </c>
      <c r="I165" s="21"/>
      <c r="J165" s="21"/>
      <c r="L165" s="20"/>
      <c r="M165" s="59"/>
      <c r="N165" s="59"/>
    </row>
    <row r="166" spans="2:14" ht="15" hidden="1">
      <c r="B166" s="21"/>
      <c r="C166" s="21"/>
      <c r="F166" s="21"/>
      <c r="G166" s="21"/>
      <c r="H166" s="21">
        <v>65</v>
      </c>
      <c r="I166" s="21"/>
      <c r="J166" s="21"/>
      <c r="L166" s="20"/>
      <c r="M166" s="59"/>
      <c r="N166" s="59"/>
    </row>
    <row r="167" spans="2:14" ht="15.75" hidden="1">
      <c r="B167" s="21"/>
      <c r="C167" s="21"/>
      <c r="F167" s="21"/>
      <c r="G167" s="21"/>
      <c r="H167" s="21">
        <v>66</v>
      </c>
      <c r="I167" s="21"/>
      <c r="J167" s="21"/>
      <c r="L167" s="60"/>
      <c r="M167" s="59"/>
      <c r="N167" s="59"/>
    </row>
    <row r="168" spans="2:14" ht="15" hidden="1">
      <c r="B168" s="21"/>
      <c r="C168" s="21"/>
      <c r="F168" s="21"/>
      <c r="G168" s="21"/>
      <c r="H168" s="21">
        <v>67</v>
      </c>
      <c r="I168" s="21"/>
      <c r="J168" s="21"/>
      <c r="L168" s="20"/>
      <c r="M168" s="59"/>
      <c r="N168" s="59"/>
    </row>
    <row r="169" spans="2:14" ht="15" hidden="1">
      <c r="B169" s="21"/>
      <c r="C169" s="21"/>
      <c r="F169" s="21"/>
      <c r="G169" s="21"/>
      <c r="H169" s="21">
        <v>68</v>
      </c>
      <c r="I169" s="21"/>
      <c r="J169" s="21"/>
      <c r="L169" s="20"/>
      <c r="M169" s="59"/>
      <c r="N169" s="59"/>
    </row>
    <row r="170" spans="2:14" ht="15" hidden="1">
      <c r="B170" s="21"/>
      <c r="C170" s="21"/>
      <c r="F170" s="21"/>
      <c r="G170" s="21"/>
      <c r="H170" s="21">
        <v>69</v>
      </c>
      <c r="I170" s="21"/>
      <c r="J170" s="21"/>
      <c r="L170" s="20"/>
      <c r="M170" s="59"/>
      <c r="N170" s="59"/>
    </row>
    <row r="171" spans="2:14" ht="15" hidden="1">
      <c r="B171" s="21"/>
      <c r="C171" s="21"/>
      <c r="F171" s="21"/>
      <c r="G171" s="21"/>
      <c r="H171" s="21">
        <v>70</v>
      </c>
      <c r="I171" s="21"/>
      <c r="J171" s="21"/>
      <c r="L171" s="20"/>
      <c r="M171" s="59"/>
      <c r="N171" s="59"/>
    </row>
    <row r="172" spans="2:14" ht="15" hidden="1">
      <c r="B172" s="21"/>
      <c r="C172" s="21"/>
      <c r="F172" s="21"/>
      <c r="G172" s="21"/>
      <c r="H172" s="21">
        <v>71</v>
      </c>
      <c r="I172" s="21"/>
      <c r="J172" s="21"/>
      <c r="L172" s="20"/>
      <c r="M172" s="59"/>
      <c r="N172" s="59"/>
    </row>
    <row r="173" spans="2:14" ht="15" hidden="1">
      <c r="B173" s="21"/>
      <c r="C173" s="21"/>
      <c r="F173" s="21"/>
      <c r="G173" s="21"/>
      <c r="H173" s="21">
        <v>72</v>
      </c>
      <c r="I173" s="21"/>
      <c r="J173" s="21"/>
      <c r="L173" s="20"/>
      <c r="M173" s="59"/>
      <c r="N173" s="59"/>
    </row>
    <row r="174" spans="2:14" ht="15" hidden="1">
      <c r="B174" s="21"/>
      <c r="C174" s="21"/>
      <c r="F174" s="21"/>
      <c r="G174" s="21"/>
      <c r="H174" s="21">
        <v>73</v>
      </c>
      <c r="I174" s="21"/>
      <c r="J174" s="21"/>
      <c r="L174" s="20"/>
      <c r="M174" s="59"/>
      <c r="N174" s="59"/>
    </row>
    <row r="175" spans="2:14" ht="15" hidden="1">
      <c r="B175" s="21"/>
      <c r="C175" s="21"/>
      <c r="F175" s="21"/>
      <c r="G175" s="21"/>
      <c r="H175" s="21">
        <v>74</v>
      </c>
      <c r="I175" s="21"/>
      <c r="J175" s="21"/>
      <c r="L175" s="20"/>
      <c r="M175" s="59"/>
      <c r="N175" s="59"/>
    </row>
    <row r="176" spans="2:14" ht="15" hidden="1">
      <c r="B176" s="21"/>
      <c r="C176" s="21"/>
      <c r="F176" s="21"/>
      <c r="G176" s="21"/>
      <c r="H176" s="21">
        <v>75</v>
      </c>
      <c r="I176" s="21"/>
      <c r="J176" s="21"/>
      <c r="L176" s="20"/>
      <c r="M176" s="59"/>
      <c r="N176" s="59"/>
    </row>
    <row r="177" spans="2:14" ht="15" hidden="1">
      <c r="B177" s="21"/>
      <c r="C177" s="21"/>
      <c r="F177" s="21"/>
      <c r="G177" s="21"/>
      <c r="H177" s="21">
        <v>76</v>
      </c>
      <c r="I177" s="21"/>
      <c r="J177" s="21"/>
      <c r="L177" s="20"/>
      <c r="M177" s="59"/>
      <c r="N177" s="59"/>
    </row>
    <row r="178" spans="2:14" ht="15" hidden="1">
      <c r="B178" s="21"/>
      <c r="C178" s="21"/>
      <c r="F178" s="21"/>
      <c r="G178" s="21"/>
      <c r="H178" s="21">
        <v>77</v>
      </c>
      <c r="I178" s="21"/>
      <c r="J178" s="21"/>
      <c r="L178" s="20"/>
      <c r="M178" s="59"/>
      <c r="N178" s="59"/>
    </row>
    <row r="179" spans="2:14" ht="15" hidden="1">
      <c r="B179" s="21"/>
      <c r="C179" s="21"/>
      <c r="F179" s="21"/>
      <c r="G179" s="21"/>
      <c r="H179" s="21">
        <v>78</v>
      </c>
      <c r="I179" s="21"/>
      <c r="J179" s="21"/>
      <c r="L179" s="20"/>
      <c r="M179" s="59"/>
      <c r="N179" s="61"/>
    </row>
    <row r="180" spans="2:14" ht="15" hidden="1">
      <c r="B180" s="21"/>
      <c r="C180" s="21"/>
      <c r="F180" s="21"/>
      <c r="G180" s="21"/>
      <c r="H180" s="21">
        <v>79</v>
      </c>
      <c r="I180" s="21"/>
      <c r="J180" s="21"/>
      <c r="L180" s="20"/>
      <c r="M180" s="59"/>
      <c r="N180" s="59"/>
    </row>
    <row r="181" spans="2:14" ht="15" hidden="1">
      <c r="B181" s="21"/>
      <c r="C181" s="21"/>
      <c r="F181" s="21"/>
      <c r="G181" s="21"/>
      <c r="H181" s="21">
        <v>80</v>
      </c>
      <c r="I181" s="21"/>
      <c r="J181" s="21"/>
      <c r="L181" s="20"/>
      <c r="M181" s="59"/>
      <c r="N181" s="59"/>
    </row>
    <row r="182" spans="2:14" ht="15" hidden="1">
      <c r="B182" s="21"/>
      <c r="C182" s="21"/>
      <c r="F182" s="21"/>
      <c r="G182" s="21"/>
      <c r="H182" s="21">
        <v>81</v>
      </c>
      <c r="I182" s="21"/>
      <c r="J182" s="21"/>
      <c r="L182" s="20"/>
      <c r="M182" s="59"/>
      <c r="N182" s="59"/>
    </row>
    <row r="183" spans="2:14" ht="15" hidden="1">
      <c r="B183" s="21"/>
      <c r="C183" s="21"/>
      <c r="F183" s="21"/>
      <c r="G183" s="21"/>
      <c r="H183" s="21">
        <v>82</v>
      </c>
      <c r="I183" s="21"/>
      <c r="J183" s="21"/>
      <c r="L183" s="20"/>
      <c r="M183" s="59"/>
      <c r="N183" s="59"/>
    </row>
    <row r="184" spans="2:14" ht="15" hidden="1">
      <c r="B184" s="21"/>
      <c r="C184" s="21"/>
      <c r="F184" s="21"/>
      <c r="G184" s="21"/>
      <c r="H184" s="21">
        <v>83</v>
      </c>
      <c r="I184" s="21"/>
      <c r="J184" s="21"/>
      <c r="L184" s="20"/>
      <c r="M184" s="59"/>
      <c r="N184" s="59"/>
    </row>
    <row r="185" spans="2:14" ht="15" hidden="1">
      <c r="B185" s="21"/>
      <c r="C185" s="21"/>
      <c r="F185" s="21"/>
      <c r="G185" s="21"/>
      <c r="H185" s="21">
        <v>84</v>
      </c>
      <c r="I185" s="21"/>
      <c r="J185" s="21"/>
      <c r="L185" s="20"/>
      <c r="M185" s="59"/>
      <c r="N185" s="59"/>
    </row>
    <row r="186" spans="2:14" ht="15" hidden="1">
      <c r="B186" s="21"/>
      <c r="C186" s="21"/>
      <c r="F186" s="21"/>
      <c r="G186" s="21"/>
      <c r="H186" s="21">
        <v>85</v>
      </c>
      <c r="I186" s="21"/>
      <c r="J186" s="21"/>
      <c r="L186" s="20"/>
      <c r="M186" s="59"/>
      <c r="N186" s="59"/>
    </row>
    <row r="187" spans="2:14" ht="15" hidden="1">
      <c r="B187" s="21"/>
      <c r="C187" s="21"/>
      <c r="F187" s="21"/>
      <c r="G187" s="21"/>
      <c r="H187" s="21">
        <v>86</v>
      </c>
      <c r="I187" s="21"/>
      <c r="J187" s="21"/>
      <c r="L187" s="20"/>
      <c r="M187" s="59"/>
      <c r="N187" s="59"/>
    </row>
    <row r="188" spans="2:14" ht="15" hidden="1">
      <c r="B188" s="21"/>
      <c r="C188" s="21"/>
      <c r="F188" s="21"/>
      <c r="G188" s="21"/>
      <c r="H188" s="21">
        <v>87</v>
      </c>
      <c r="I188" s="21"/>
      <c r="J188" s="21"/>
      <c r="L188" s="20"/>
      <c r="M188" s="59"/>
      <c r="N188" s="59"/>
    </row>
    <row r="189" spans="2:14" ht="15" hidden="1">
      <c r="B189" s="21"/>
      <c r="C189" s="21"/>
      <c r="F189" s="21"/>
      <c r="G189" s="21"/>
      <c r="H189" s="21">
        <v>88</v>
      </c>
      <c r="I189" s="21"/>
      <c r="J189" s="21"/>
      <c r="L189" s="20"/>
      <c r="M189" s="59"/>
      <c r="N189" s="59"/>
    </row>
    <row r="190" spans="2:14" ht="15" hidden="1">
      <c r="B190" s="21"/>
      <c r="C190" s="21"/>
      <c r="F190" s="21"/>
      <c r="G190" s="21"/>
      <c r="H190" s="21">
        <v>89</v>
      </c>
      <c r="I190" s="21"/>
      <c r="J190" s="21"/>
      <c r="L190" s="20"/>
      <c r="M190" s="59"/>
      <c r="N190" s="59"/>
    </row>
    <row r="191" spans="2:14" ht="15" hidden="1">
      <c r="B191" s="21"/>
      <c r="C191" s="21"/>
      <c r="F191" s="21"/>
      <c r="G191" s="21"/>
      <c r="H191" s="21">
        <v>90</v>
      </c>
      <c r="I191" s="21"/>
      <c r="J191" s="21"/>
      <c r="L191" s="20"/>
      <c r="M191" s="59"/>
      <c r="N191" s="59"/>
    </row>
    <row r="192" spans="2:14" ht="15" hidden="1">
      <c r="B192" s="21"/>
      <c r="C192" s="21"/>
      <c r="F192" s="21"/>
      <c r="G192" s="21"/>
      <c r="H192" s="21">
        <v>91</v>
      </c>
      <c r="I192" s="21"/>
      <c r="J192" s="21"/>
      <c r="L192" s="20"/>
      <c r="N192" s="59"/>
    </row>
    <row r="193" spans="2:14" ht="15" hidden="1">
      <c r="B193" s="21"/>
      <c r="C193" s="21"/>
      <c r="F193" s="21"/>
      <c r="G193" s="21"/>
      <c r="H193" s="21">
        <v>92</v>
      </c>
      <c r="I193" s="21"/>
      <c r="J193" s="21"/>
      <c r="L193" s="59"/>
      <c r="N193" s="59"/>
    </row>
    <row r="194" spans="2:10" ht="15" hidden="1">
      <c r="B194" s="21"/>
      <c r="C194" s="21"/>
      <c r="F194" s="21"/>
      <c r="G194" s="21"/>
      <c r="H194" s="21">
        <v>93</v>
      </c>
      <c r="I194" s="21"/>
      <c r="J194" s="21"/>
    </row>
    <row r="195" spans="2:10" ht="15" hidden="1">
      <c r="B195" s="21"/>
      <c r="C195" s="21"/>
      <c r="F195" s="21"/>
      <c r="G195" s="21"/>
      <c r="H195" s="21">
        <v>94</v>
      </c>
      <c r="I195" s="21"/>
      <c r="J195" s="21"/>
    </row>
    <row r="196" spans="2:10" ht="15" hidden="1">
      <c r="B196" s="21"/>
      <c r="C196" s="21"/>
      <c r="F196" s="21"/>
      <c r="G196" s="21"/>
      <c r="H196" s="21">
        <v>95</v>
      </c>
      <c r="I196" s="21"/>
      <c r="J196" s="21"/>
    </row>
    <row r="197" spans="2:10" ht="15" hidden="1">
      <c r="B197" s="21"/>
      <c r="C197" s="21"/>
      <c r="F197" s="21"/>
      <c r="G197" s="21"/>
      <c r="H197" s="21">
        <v>96</v>
      </c>
      <c r="I197" s="21"/>
      <c r="J197" s="21"/>
    </row>
    <row r="198" spans="2:10" ht="15" hidden="1">
      <c r="B198" s="21"/>
      <c r="C198" s="21"/>
      <c r="F198" s="21"/>
      <c r="G198" s="21"/>
      <c r="H198" s="21">
        <v>97</v>
      </c>
      <c r="I198" s="21"/>
      <c r="J198" s="21"/>
    </row>
    <row r="199" spans="6:10" ht="15" hidden="1">
      <c r="F199" s="21"/>
      <c r="G199" s="21"/>
      <c r="H199" s="21">
        <v>98</v>
      </c>
      <c r="I199" s="21"/>
      <c r="J199" s="21"/>
    </row>
    <row r="200" spans="6:10" ht="15" hidden="1">
      <c r="F200" s="21"/>
      <c r="G200" s="21"/>
      <c r="H200" s="21"/>
      <c r="I200" s="21"/>
      <c r="J200" s="21"/>
    </row>
    <row r="201" ht="0" customHeight="1" hidden="1"/>
    <row r="202" ht="0" customHeight="1" hidden="1"/>
    <row r="203" ht="0" customHeight="1" hidden="1"/>
    <row r="204" ht="0" customHeight="1" hidden="1"/>
  </sheetData>
  <sheetProtection password="CAD1" sheet="1" selectLockedCells="1"/>
  <mergeCells count="14">
    <mergeCell ref="D13:N13"/>
    <mergeCell ref="B42:N44"/>
    <mergeCell ref="B36:N36"/>
    <mergeCell ref="B28:N28"/>
    <mergeCell ref="B26:N26"/>
    <mergeCell ref="B32:N32"/>
    <mergeCell ref="B72:N72"/>
    <mergeCell ref="F62:H62"/>
    <mergeCell ref="B34:O34"/>
    <mergeCell ref="B38:O38"/>
    <mergeCell ref="B46:N46"/>
    <mergeCell ref="B64:N65"/>
    <mergeCell ref="D54:N54"/>
    <mergeCell ref="B47:N47"/>
  </mergeCells>
  <dataValidations count="5">
    <dataValidation type="list" allowBlank="1" showInputMessage="1" showErrorMessage="1" sqref="L76 H76">
      <formula1>$H$98:$H$199</formula1>
    </dataValidation>
    <dataValidation type="list" allowBlank="1" showInputMessage="1" showErrorMessage="1" sqref="L74 H74">
      <formula1>$F$101:$F$102</formula1>
    </dataValidation>
    <dataValidation type="list" allowBlank="1" showInputMessage="1" showErrorMessage="1" sqref="F56">
      <formula1>$D$101:$D$103</formula1>
    </dataValidation>
    <dataValidation type="list" allowBlank="1" showInputMessage="1" showErrorMessage="1" sqref="F52">
      <formula1>$B$101:$B$102</formula1>
    </dataValidation>
    <dataValidation type="list" allowBlank="1" showInputMessage="1" showErrorMessage="1" sqref="F62:H62">
      <formula1>$L$101:$L$127</formula1>
    </dataValidation>
  </dataValidations>
  <hyperlinks>
    <hyperlink ref="D30" r:id="rId1" display="http://www.irs.gov/pub/irs-pdf/p501.pdf"/>
    <hyperlink ref="D67" r:id="rId2" display="http://uwservice.wisc.edu/premiums/sgh-act10-calculator.php"/>
  </hyperlinks>
  <printOptions horizontalCentered="1" verticalCentered="1"/>
  <pageMargins left="0.25" right="0.25" top="0.25" bottom="0.25" header="0.5" footer="0.5"/>
  <pageSetup fitToHeight="2" horizontalDpi="600" verticalDpi="600" orientation="landscape" scale="49" r:id="rId3"/>
  <rowBreaks count="1" manualBreakCount="1">
    <brk id="4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Biweekly Pay Imputed Income Calculator - High Deductible Health Plans</dc:title>
  <dc:subject/>
  <dc:creator>mmartinelli;University of Wisconsin Service Center</dc:creator>
  <cp:keywords/>
  <dc:description/>
  <cp:lastModifiedBy>Windows User</cp:lastModifiedBy>
  <cp:lastPrinted>2010-06-11T14:15:06Z</cp:lastPrinted>
  <dcterms:created xsi:type="dcterms:W3CDTF">2009-09-30T16:30:47Z</dcterms:created>
  <dcterms:modified xsi:type="dcterms:W3CDTF">2015-02-20T16:48:15Z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